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SO 001" sheetId="1" r:id="rId1"/>
    <sheet name="SO 101" sheetId="2" r:id="rId2"/>
    <sheet name="SO 111" sheetId="3" r:id="rId3"/>
    <sheet name="SO 112" sheetId="4" r:id="rId4"/>
    <sheet name="SO 191" sheetId="5" r:id="rId5"/>
  </sheets>
  <definedNames/>
  <calcPr/>
  <webPublishing/>
</workbook>
</file>

<file path=xl/sharedStrings.xml><?xml version="1.0" encoding="utf-8"?>
<sst xmlns="http://schemas.openxmlformats.org/spreadsheetml/2006/main" count="2279" uniqueCount="584">
  <si>
    <t>ASPE10</t>
  </si>
  <si>
    <t>S</t>
  </si>
  <si>
    <t>Firma: ÚDRŽBA SILNIC Královéhradeckého kraje a.s.</t>
  </si>
  <si>
    <t>Soupis prací objektu</t>
  </si>
  <si>
    <t xml:space="preserve">Stavba: </t>
  </si>
  <si>
    <t>33161</t>
  </si>
  <si>
    <t>III/32834 MILÍČEVES - BUTOVES_neoceněný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</si>
  <si>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</si>
  <si>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</si>
  <si>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</si>
  <si>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</si>
  <si>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</si>
  <si>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</si>
  <si>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</si>
  <si>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</si>
  <si>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</si>
  <si>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</si>
  <si>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</si>
  <si>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</si>
  <si>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</si>
  <si>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</si>
  <si>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</si>
  <si>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</si>
  <si>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</si>
  <si>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</si>
  <si>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</si>
  <si>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</si>
  <si>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</si>
  <si>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</si>
  <si>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</si>
  <si>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</si>
  <si>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</si>
  <si>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</si>
  <si>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</si>
  <si>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</si>
  <si>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</si>
  <si>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</si>
  <si>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</si>
  <si>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</si>
  <si>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</si>
  <si>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</si>
  <si>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   
PEVNÁ CENA</t>
  </si>
  <si>
    <t>VV</t>
  </si>
  <si>
    <t>TS</t>
  </si>
  <si>
    <t>zahrnuje veškeré náklady spojené s objednatelem požadovanými zařízeními</t>
  </si>
  <si>
    <t>02910</t>
  </si>
  <si>
    <t>a</t>
  </si>
  <si>
    <t>OSTATNÍ POŽADAVKY - ZEMĚMĚŘIČSKÁ MĚŘENÍ</t>
  </si>
  <si>
    <t>Veškerá nutná zaměření nutná k realizaci díla (např. zaměření stavby před výstavbou, vytyčení stavby a obvodu staveniště apod.) a k uvedení stavby do užívání a řádnému předání dokončeného díla.    
vytyčení stavby (3x tištěná, 1xCD), zřízení vytyčovací sítě stavby    
PEVNÁ CENA</t>
  </si>
  <si>
    <t>zahrnuje veškeré náklady spojené s objednatelem požadovanými pracemi,   
- pro stanovení orientační investorské ceny určete jednotkovou cenu jako 1% odhadované ceny stavby</t>
  </si>
  <si>
    <t>b</t>
  </si>
  <si>
    <t>Zaměření skutečného provedení stavby vč. digitální podoby, 3x tištěné + 1x flash disk.  
Pevná cena. Délka stavby 1,560 km.</t>
  </si>
  <si>
    <t>02911</t>
  </si>
  <si>
    <t>OSTATNÍ POŽADAVKY - GEODETICKÉ ZAMĚŘENÍ</t>
  </si>
  <si>
    <t>Zaměření vrstev pro určení kubatur sanací, konstrukčních vrstev a celkových plošných a délkových výměr.</t>
  </si>
  <si>
    <t>zahrnuje veškeré náklady spojené s objednatelem požadovanými pracemi</t>
  </si>
  <si>
    <t>02940</t>
  </si>
  <si>
    <t>OSTATNÍ POŽADAVKY - VYPRACOVÁNÍ DOKUMENTACE</t>
  </si>
  <si>
    <t>Dokumentace skutečného provedení stavby. Výkresy a související písemnosti zhotovené stavby potřebné pro její evidenci. Výkresy odchylek a změn stavby oproti DSP, PDPS. Ověřené podpisem odpovědného zástupce zhotovitele a správce stavby - tiskem ve 3 vyhotoveních a 1 x na flash disku.  
PEVNÁ CENA</t>
  </si>
  <si>
    <t>02946</t>
  </si>
  <si>
    <t>OSTAT POŽADAVKY - FOTODOKUMENTACE</t>
  </si>
  <si>
    <t>Fotodokumentace stavby  
- 1x měsíčně zpráva o průběhu výstavby doplněná o sadu barevných fotografií v tištěné i elektronické formě  
- 3x závěřečná fotodokumentace v albu s popisem v tištěné i elektronické formě  
Délka stavby cca 1560 m.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</si>
  <si>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</si>
  <si>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7</t>
  </si>
  <si>
    <t>029511</t>
  </si>
  <si>
    <t>OSTATNÍ POŽADAVKY - POSUDKY A KONTROLY</t>
  </si>
  <si>
    <t>Pasportizace zástavby a objektů, které mohou být dotčeny stavbou před zahájením a po dokončení stavebních prací.  
3x tiskem + 1x CD    
PEVNÁ CENA</t>
  </si>
  <si>
    <t>8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</si>
  <si>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</si>
  <si>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</si>
  <si>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</si>
  <si>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  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</si>
  <si>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</si>
  <si>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101</t>
  </si>
  <si>
    <t>Oprava silnice III/32834</t>
  </si>
  <si>
    <t>015113</t>
  </si>
  <si>
    <t>POPLATKY ZA LIKVIDACI ODPADŮ NEKONTAMINOVANÝCH - 17 05 04  VYTĚŽENÉ ZEMINY A HORNINY -  III. TŘÍDA TĚŽITELNOSTI</t>
  </si>
  <si>
    <t>T</t>
  </si>
  <si>
    <t>zemina, předpoklad 2000 kg/m3 + materiál z nestmelených konstrukčních vrstev vozovky, předpoklad 2000 kg/m3</t>
  </si>
  <si>
    <t>pol. č. 12273.1: 23,56=23,560 [A] 
pol. č. 12273.2: 43,2-9,0=34,200 [B] 
pol. č. 12373.1: 1221,12=1 221,120 [C] 
pol. č. 12373.2: 29,439=29,439 [D] 
pol. č. 12920: 149,3=149,300 [E] 
pol. č. 12931: 2729,0*0,25=682,250 [F] 
pol. č. 11332.1: 1318,506=1 318,506 [I] 
pol. č. 11332.2: 3,45=3,450 [J] 
Celkem m3: A+B+C+D+E+F+I+J=3 461,825 [G] 
Celkem t: G*2,0=6 923,650 [H]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</si>
  <si>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</si>
  <si>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</si>
  <si>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</si>
  <si>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beton, předpoklad 2300 kg/m3</t>
  </si>
  <si>
    <t>pol. č. 11352: 46*0,25*0,4=4,600 [A] 
Celkem m3: A=4,600 [B] 
Celkem t: B*2,3=10,580 [C]</t>
  </si>
  <si>
    <t>Zemní práce</t>
  </si>
  <si>
    <t>11203</t>
  </si>
  <si>
    <t>KÁCENÍ STROMŮ D KMENE PŘES 0,9M S ODSTRAN PAŘEZŮ</t>
  </si>
  <si>
    <t>včetně odvozu a likvidace  
včetně zasypání jámy po pařezu a zhutnění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</si>
  <si>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</si>
  <si>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11243</t>
  </si>
  <si>
    <t>ÚPRAVA STROMŮ D PŘES 0,9M ŘEZEM VĚTVÍ</t>
  </si>
  <si>
    <t>včetně odvozu a likvidace</t>
  </si>
  <si>
    <t>Zahrnuje odřezání větví 1 ks stromu přesahujících do komunikace bez ohledu na způsob a použitou mechanizaci (např. plošina), bez ohledu na počet větví   
zahrnuje všechna opatření související se silničním provozem (např. provizorní dopravní značení)  
zahrnuje odvoz a likvidaci vyzískaného materiálu dle pokynů zadávací dokumentace  
průměr stromů se měří ve výšce 1,3m nad terénem.</t>
  </si>
  <si>
    <t>11332</t>
  </si>
  <si>
    <t>ODSTRANĚNÍ PODKLADŮ ZPEVNĚNÝCH PLOCH Z KAMENIVA NESTMELENÉHO</t>
  </si>
  <si>
    <t>M3</t>
  </si>
  <si>
    <t>odstranění podkladu vozovky v intravilánu a v místech sanace krajů v extravilánu  
včetně odvozu bez ohledu na vzdálenost (skládka zvolena zhotovitelem) a uložení na skládku, poplatek za likvidaci odpadu vykázán v pol. č. 015113</t>
  </si>
  <si>
    <t>intravilán: 688,0*1,2*0,21=173,376 [A] 
sanace krajů: 1435*0,95*2*0,42=1 145,130 [B] 
Celkem: A+B=1 318,506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</si>
  <si>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</si>
  <si>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podkladu chodníku  
včetně odvozu bez ohledu na vzdálenost (skládka zvolena zhotovitelem) a uložení na skládku, poplatek za likvidaci odpadu vykázán v pol. č. 015113</t>
  </si>
  <si>
    <t>46*0,5*0,15=3,450 [A]</t>
  </si>
  <si>
    <t>11333</t>
  </si>
  <si>
    <t>ODSTRANĚNÍ PODKLADU ZPEVNĚNÝCH PLOCH S ASFALT POJIVEM</t>
  </si>
  <si>
    <t>tl. 60mm v místech sanace ACP, předpoklad penetrační makadam  
předpoklad 30% plochy vozovky v extravilánu  
materiál bude ponechán na druhé straně komunikace pro zpětně využití v rámci krajových sanací (viz. pol. č. 56360)   
plocha odměřena digitálně ze situace  
položka bude čerpána dle skutečnosti a se souhlasem TDS</t>
  </si>
  <si>
    <t>7851,0*0,3*0,06=141,318 [A]</t>
  </si>
  <si>
    <t>odstranění podkladu vozovky tl. 80mm v intravilánu a v místech sanace krajů v extravilánu  
předpoklad penetrační makadam  
materiál bude ponechán na druhé straně komunikace pro zpětně využití v rámci krajových sanací (viz. pol. č. 56360)   
- 284,104 m3 bude využito při sanaci podkladních vrstev  
- 3,288 m3 bude využito při sanaci aktivní zóny</t>
  </si>
  <si>
    <t>intravilán: 688,0*1,05*0,08=57,792 [A] 
sanace krajů: 1435*1*2*0,08=229,600 [B] 
Celkem: A+B=287,392 [C]</t>
  </si>
  <si>
    <t>11352</t>
  </si>
  <si>
    <t>ODSTRANĚNÍ CHODNÍKOVÝCH OBRUBNÍKŮ BETONOVÝCH</t>
  </si>
  <si>
    <t>M</t>
  </si>
  <si>
    <t>včetně odstranění betonového lože  
včetně odvozu bez ohledu na vzdálenost (skládka zvolena zhotovitelem) a uložení na skládku, poplatek za likvidaci odpadu v pol. č. 015140</t>
  </si>
  <si>
    <t>11372</t>
  </si>
  <si>
    <t>FRÉZOVÁNÍ ZPEVNĚNÝCH PLOCH ASFALTOVÝCH</t>
  </si>
  <si>
    <t>tl. 20mm v celé ploše komunikace v intravilánu a extravilánu  
prům. tl. 40mm v místech napojení na stávající komunikace a zafrézování na začátku úseku úpravy  
celý objem vyfrézovaného materiálu bude ponechán na druhé straně komunikace pro zpětně využití v rámci krajových sanací (viz. pol. č. 56360)   
plocha odměřena digitálně ze situace</t>
  </si>
  <si>
    <t>intravilán: 688,0*0,02=13,760 [A] 
extravilán: 7851,0*0,02=157,020 [B] 
napojení na stávající komunikace: (11+20+19,5)*0,04=2,020 [C] 
Celkem: A+B+C=172,800 [D]</t>
  </si>
  <si>
    <t>11</t>
  </si>
  <si>
    <t>113765</t>
  </si>
  <si>
    <t>FRÉZOVÁNÍ DRÁŽKY PRŮŘEZU DO 600MM2 V ASFALTOVÉ VOZOVCE</t>
  </si>
  <si>
    <t>Frézování drážky před provedením těsnících zálivek.</t>
  </si>
  <si>
    <t>napojení: 5,5+8,0+7,0+5,5=26,000 [A] 
podél obrubníků: 48,0+70,0=118,000 [B] 
celkem: A+B=144,000 [C]</t>
  </si>
  <si>
    <t>Položka zahrnuje veškerou manipulaci s vybouranou sutí a s vybouranými hmotami vč. uložení na skládku.</t>
  </si>
  <si>
    <t>12</t>
  </si>
  <si>
    <t>12273</t>
  </si>
  <si>
    <t>ODKOPÁVKY A PROKOPÁVKY OBECNÉ TŘ. I</t>
  </si>
  <si>
    <t>odkop pro lomový kámen a betonové prahy u propustků pod sjezdy, část materiálu bude využita pro zpětný zásyp (viz pol. č. 17511)  
včetně odvozu bez ohledu na vzdálenost (skládka zvolena zhotovitelem), uložení na skládku je vykázáno v pol. č. 17120, poplatek za likvidaci odpadu vykázán v pol. č. 015113</t>
  </si>
  <si>
    <t>6*1,1*4*0,4+1,3*2,5*4=23,560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</si>
  <si>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</si>
  <si>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</t>
  </si>
  <si>
    <t>odkop pro pojížděný rigol a obrubníky  
včetně odvozu bez ohledu na vzdálenost (skládka zvolena zhotovitelem), uložení na skládku je vykázáno v pol. č. 17120, poplatek za likvidaci odpadu vykázán v pol. č. 015113</t>
  </si>
  <si>
    <t>0,6*72=43,200 [A]</t>
  </si>
  <si>
    <t>14</t>
  </si>
  <si>
    <t>12373</t>
  </si>
  <si>
    <t>ODKOP PRO SPOD STAVBU SILNIC A ŽELEZNIC TŘ. I</t>
  </si>
  <si>
    <t>odkop pro sanaci AZ tl. 0,4m v případě nedodržení Edef v intravilánu a v místech sanací krajů v extravilánu  
včetně odvozu bez ohledu na vzdálenost (skládka zvolena zhotovitelem), uložení na skládku je vykázáno v pol. č. 17120, poplatek za likvidaci odpadu vykázán v pol. č. 015113  
položka bude čerpána dle skutečnosti a se souhlasem TDS</t>
  </si>
  <si>
    <t>intravilán: 688*1,1*0,4=302,720 [A] 
extravilán: 1435*0,8*2*0,4=918,400 [B] 
Celkem: A+B=1 221,120 [C]</t>
  </si>
  <si>
    <t>15</t>
  </si>
  <si>
    <t>odkop pro obnovu propustků pod sjezdy  
včetně odvozu bez ohledu na vzdálenost (skládka zvolena zhotovitelem), uložení na skládku je vykázáno v pol. č. 17120, poplatek za likvidaci odpadu vykázán v pol. č. 015113</t>
  </si>
  <si>
    <t>9,9*1,4*0,2*2+1,3*(10,7+10,7)-3,14*0,25*0,25*(10+10)=29,439 [A]</t>
  </si>
  <si>
    <t>16</t>
  </si>
  <si>
    <t>12920</t>
  </si>
  <si>
    <t>ČIŠTĚNÍ KRAJNIC OD NÁNOSU</t>
  </si>
  <si>
    <t>tl. 100mm  
včetně odvozu bez ohledu na vzdálenost (skládka zvolena zhotovitelem) a uložení na skládku, poplatek za skládku vykázán v pol. č. 014102.1  
plochy jsou odečteny digitálně ze situace</t>
  </si>
  <si>
    <t>intravilán: 84,0*0,1=8,400 [A] 
extravilán: (710+699)*0,1=140,900 [B] 
Celkem: A+B=149,300 [C]</t>
  </si>
  <si>
    <t>- vodorovná a svislá doprava, přemístění, přeložení, manipulace s výkopkem a uložení na skládku (bez poplatku)</t>
  </si>
  <si>
    <t>17</t>
  </si>
  <si>
    <t>12931</t>
  </si>
  <si>
    <t>ČIŠTĚNÍ PŘÍKOPŮ OD NÁNOSU DO 0,25M3/M</t>
  </si>
  <si>
    <t>reprofilace silničního příkopu  
včetně odvozu bez ohledu na vzdálenost (skládka zvolena zhotovitelem) a uložení na skládku, poplatek za likvidaci odpadu vykázán v pol. č. 015113</t>
  </si>
  <si>
    <t>(1320)+(39+1370)=2 729,000 [A]</t>
  </si>
  <si>
    <t>18</t>
  </si>
  <si>
    <t>12980</t>
  </si>
  <si>
    <t>ČIŠTĚNÍ ULIČNÍCH VPUSTÍ</t>
  </si>
  <si>
    <t>včetně odvozu materiálu z čištění bez ohledu na vzdálenost (skládka zvolena zhotovitelem), uložení na skládku a poplatku za skládku</t>
  </si>
  <si>
    <t>19</t>
  </si>
  <si>
    <t>129958</t>
  </si>
  <si>
    <t>ČIŠTĚNÍ POTRUBÍ DN DO 600MM</t>
  </si>
  <si>
    <t>pročištění stávajícího betonového propustku DN600 pod sjezdem, včetně pročištění vtoku a výtoku  
včetně odvozu materiálu z čištění bez ohledu na vzdálenost (skládka zvolena zhotovitelem), uložení na skládku a poplatku za skládku</t>
  </si>
  <si>
    <t>20</t>
  </si>
  <si>
    <t>17120</t>
  </si>
  <si>
    <t>ULOŽENÍ SYPANINY DO NÁSYPŮ A NA SKLÁDKY BEZ ZHUTNĚNÍ</t>
  </si>
  <si>
    <t>uložení materiálu na skládku</t>
  </si>
  <si>
    <t>pol. č. 12273.1: 23,56=23,560 [A] 
pol. č. 12273.2: 43,2-9,0=34,200 [B] 
pol. č. 12373.1: 1221,12=1 221,120 [C] 
pol. č. 12373.2: 29,439=29,439 [D] 
Celkem: A+B+C+D=1 308,319 [E]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</si>
  <si>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</si>
  <si>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</si>
  <si>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17511</t>
  </si>
  <si>
    <t>OBSYP POTRUBÍ A OBJEKTŮ SE ZHUTNĚNÍM</t>
  </si>
  <si>
    <t>zásyp po realizaci betonových prahů  
materiál bude využit z pol. č. 12273</t>
  </si>
  <si>
    <t>1,3*2,5*4-(0,8*0,4*2*4+0,6*0,3*2*4)=9,000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</si>
  <si>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</si>
  <si>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22</t>
  </si>
  <si>
    <t>18110</t>
  </si>
  <si>
    <t>ÚPRAVA PLÁNĚ SE ZHUTNĚNÍM V HORNINĚ TŘ. I</t>
  </si>
  <si>
    <t>M2</t>
  </si>
  <si>
    <t>v intravilánu, v extravilánu v místech sanací krajů, v místě chodníku a pojížděného rigolu</t>
  </si>
  <si>
    <t>intravilán: 688,0*1,2=825,600 [A] 
extravilán: 1435*0,9*2=2 583,000 [B] 
pojížděný rigol: 39,0*3,0=117,000 [C] 
chodník: 46,0*0,5=23,000 [D] 
Celkem: A+B+C+D=3 548,600 [E]</t>
  </si>
  <si>
    <t>položka zahrnuje úpravu pláně včetně vyrovnání výškových rozdílů. Míru zhutnění určuje projekt.</t>
  </si>
  <si>
    <t>23</t>
  </si>
  <si>
    <t>18214</t>
  </si>
  <si>
    <t>ÚPRAVA POVRCHŮ SROVNÁNÍM ÚZEMÍ V TL DO 0,25M</t>
  </si>
  <si>
    <t>úprava terénu za obrubníkem</t>
  </si>
  <si>
    <t>67,0*0,5=33,500 [A]</t>
  </si>
  <si>
    <t>položka zahrnuje srovnání výškových rozdílů terénu</t>
  </si>
  <si>
    <t>24</t>
  </si>
  <si>
    <t>18241</t>
  </si>
  <si>
    <t>ZALOŽENÍ TRÁVNÍKU RUČNÍM VÝSEVEM</t>
  </si>
  <si>
    <t>za novým obrubníkem</t>
  </si>
  <si>
    <t>Zahrnuje dodání předepsané travní směsi, její výsev na ornici, zalévání, první pokosení, to vše bez ohledu na sklon terénu</t>
  </si>
  <si>
    <t>36</t>
  </si>
  <si>
    <t>56330</t>
  </si>
  <si>
    <t>VOZOVKOVÉ VRSTVY ZE ŠTĚRKODRTI</t>
  </si>
  <si>
    <t>ŠDA 0/63 pro sanaci AZ tl. 0,4m v případě nedodržení Edef v intravilánu a v místech sanací krajů v extravilánu  
v rámci krajových sanací bude do ŠDA 0/63 doplněn R-mat v poměru cca 8,4:1,6, množství viz výpočet  
položka bude čerpána dle skutečnosti a se souhlasem TDS</t>
  </si>
  <si>
    <t>intravilán: 688*1,1*0,4=302,720 [A] 
extravilán: (1435*0,8*2*0,4)-(149,358 (viz. 56360)=769,042 [B] 
Celkem: A+B=1 071,762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</si>
  <si>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</si>
  <si>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37</t>
  </si>
  <si>
    <t>zásyp po obnově propustků pod sjezdy, ŠDA 0/32</t>
  </si>
  <si>
    <t>1,3*(10,7+10,7)-3,14*0,3*0,3*(10,7+10,7)=21,772 [A]</t>
  </si>
  <si>
    <t>Základy</t>
  </si>
  <si>
    <t>25</t>
  </si>
  <si>
    <t>21197</t>
  </si>
  <si>
    <t>OPLÁŠTĚNÍ ODVODŇOVACÍCH ŽEBER Z GEOTEXTILIE</t>
  </si>
  <si>
    <t>separační geotextilie (tažnost &gt; 50 %, pevnost v tahu min. 30 KN/m, mech. odolnost proti protlačení &lt;10 mm - min. 3kN, plošná hmotnost min. 500 g/m2)</t>
  </si>
  <si>
    <t>78,0*2,0=156,000 [A]</t>
  </si>
  <si>
    <t>položka zahrnuje dodávku předepsané geotextilie, mimostaveništní a vnitrostaveništní dopravu a její uložení včetně potřebných přesahů (nezapočítávají se do výměry)</t>
  </si>
  <si>
    <t>26</t>
  </si>
  <si>
    <t>212645</t>
  </si>
  <si>
    <t>TRATIVODY KOMPL Z TRUB Z PLAST HM DN DO 200MM, RÝHA TŘ I</t>
  </si>
  <si>
    <t>plastové drenážní potrubí DN160 SN 8 do bet. lože C12/15-X0 tl. min. 100mm, výplň z kameniva frakce 8/16  
včetně zemních prací, včetně odvozu vykopaného materiálu, uložení na skládku a poplatku za skládku  
včetně napojení do vpustí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</si>
  <si>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</si>
  <si>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27</t>
  </si>
  <si>
    <t>21461</t>
  </si>
  <si>
    <t>SEPARAČNÍ GEOTEXTILIE</t>
  </si>
  <si>
    <t>intravilán vozovka: 688,0*1,2=825,600 [A] 
intravilán rigol: 39*3*1,2=140,400 [B] 
extravilán sanace krajů: 1435*1*2*1,2=3 444,000 [C] 
propustky pod sjezdy: 3,5*10,7*2=74,900 [D] 
Celkem: A+B+C+D=4 484,900 [E]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</si>
  <si>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</si>
  <si>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28</t>
  </si>
  <si>
    <t>separační geotextilie (tažnost &gt; 50 %, pevnost v tahu min. 30 KN/m, mech. odolnost proti protlačení &lt;10 mm - min. 3kN, plošná hmotnost min. 500 g/m2)  
pro sanaci AZ v případě nedodržení Edef  
položka bude čerpána dle skutečnosti a se souhlasem TDS</t>
  </si>
  <si>
    <t>intravilán: 688,0*1,1*1,2=908,160 [A] 
extravilán: 1435*0,8*2*2,2=5 051,200 [B] 
Celkem: A+B=5 959,360 [C]</t>
  </si>
  <si>
    <t>29</t>
  </si>
  <si>
    <t>272315</t>
  </si>
  <si>
    <t>ZÁKLADY Z PROSTÉHO BETONU DO C30/37 (B37)</t>
  </si>
  <si>
    <t>betonový práh C30/37-XF4 u propustků pod sjezdy</t>
  </si>
  <si>
    <t>0,8*0,4*2*4+0,6*0,3*2*4=4,000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</si>
  <si>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</si>
  <si>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Vodorovné konstrukce</t>
  </si>
  <si>
    <t>30</t>
  </si>
  <si>
    <t>451314</t>
  </si>
  <si>
    <t>PODKLADNÍ A VÝPLŇOVÉ VRSTVY Z PROSTÉHO BETONU C25/30</t>
  </si>
  <si>
    <t>podkladní beton C20/25nXF3 pod lomový kámen u propustků pod sjezdy a pod kamennou dlažbou přejížděného rigolu</t>
  </si>
  <si>
    <t>propustky: 6*1,1*4*0,2=5,280 [A] 
rigol: 39,0*0,15=5,850 [B] 
Celkem: A+B=11,130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</si>
  <si>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</si>
  <si>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</t>
  </si>
  <si>
    <t>45152</t>
  </si>
  <si>
    <t>PODKLADNÍ A VÝPLŇOVÉ VRSTVY Z KAMENIVA DRCENÉHO</t>
  </si>
  <si>
    <t>lože pod propustky pod sjezdy ŠDA 0/32 tl. 200mm</t>
  </si>
  <si>
    <t>9,9*1,4*0,2*2=5,544 [A]</t>
  </si>
  <si>
    <t>položka zahrnuje dodávku předepsaného kameniva, mimostaveništní a vnitrostaveništní dopravu a jeho uložení  
není-li v zadávací dokumentaci uvedeno jinak, jedná se o nakupovaný materiál</t>
  </si>
  <si>
    <t>32</t>
  </si>
  <si>
    <t>465512</t>
  </si>
  <si>
    <t>DLAŽBY Z LOMOVÉHO KAMENE NA MC</t>
  </si>
  <si>
    <t>odláždění z lomového kamene na vtoku a výtoku propustků pod sjezdy  
včetně vyspárování cementovou maltou M25-XF4</t>
  </si>
  <si>
    <t>6*1,1*4*0,2=5,280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</si>
  <si>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</si>
  <si>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</si>
  <si>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33</t>
  </si>
  <si>
    <t>ŠDA 0/32 v intravilánu</t>
  </si>
  <si>
    <t>tl. 200mm vozovka: 688,0*1,2*0,2=165,120 [A] 
tl. 150mm chodník: 46,0*0,5*0,15=3,450 [B] 
tl. 150mm rigol: 39*3,0*0,15=17,550 [C] 
Celkem: A+B+C=186,120 [D]</t>
  </si>
  <si>
    <t>34</t>
  </si>
  <si>
    <t>ŠDA 0/45 pro sanaci krajů vozovky v extravilánu (ŠD a R-mat v poměru 6:4)</t>
  </si>
  <si>
    <t>tl. 200mm: 1435*1*2*0,2*0,6=344,400 [A] 
tl. 220mm: 1435*0,9*2*0,22*0,6=340,956 [B] 
Celkem: A+B=685,356 [C]</t>
  </si>
  <si>
    <t>35</t>
  </si>
  <si>
    <t>vyrovnávní nezpevněných sjezdů ŠDA 0/32 prům. tl. 50mm</t>
  </si>
  <si>
    <t>(16+6+8+16+18+20+20+12)*0,05=5,800 [A]</t>
  </si>
  <si>
    <t>38</t>
  </si>
  <si>
    <t>56360</t>
  </si>
  <si>
    <t>VOZOVKOVÉ VRSTVY Z RECYKLOVANÉHO MATERIÁLU</t>
  </si>
  <si>
    <t>R-mat pro sanaci krajů vozovky v extravilánu (ŠD a R-mat v poměru 6:4)  
R-mat pro sanaci aktivní zóny v extravilánu (ŠD a R-mat v poměru cca 8,4:1,6)  
materiál bude využit ze stavby (viz pol. č. 11333 a pol. č. 11372)  
včetně dovozu materiálu z mezideponie</t>
  </si>
  <si>
    <t>tl. 200mm: 1435*1*2*0,2*0,4=229,600 [A] 
tl. 220mm: 1435*0,9*2*0,22*0,4=227,304 [B] 
sanace aktivní zóny při krajových sanacích: 141,318+3,288+2,376+2,376=149,358 [C] 
Celkem: A+B+C=606,262 [D]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</si>
  <si>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</si>
  <si>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39</t>
  </si>
  <si>
    <t>56930</t>
  </si>
  <si>
    <t>ZPEVNĚNÍ KRAJNIC ZE ŠTĚRKODRTI</t>
  </si>
  <si>
    <t>ŠDA 0/32 tl. 100mm v intravilánu, tl. 200mm v extravilánu  
plocha je odečtena digitálně ze situace</t>
  </si>
  <si>
    <t>84,0*0,1+(710+699)*0,2=290,200 [A]</t>
  </si>
  <si>
    <t>- dodání kameniva předepsané kvality a zrnitosti  
- rozprostření a zhutnění vrstvy v předepsané tloušťce  
- zřízení vrstvy bez rozlišení šířky, pokládání vrstvy po etapách</t>
  </si>
  <si>
    <t>40</t>
  </si>
  <si>
    <t>572123</t>
  </si>
  <si>
    <t>INFILTRAČNÍ POSTŘIK Z EMULZE DO 1,0KG/M2</t>
  </si>
  <si>
    <t>postřik pro geomříž PI-C 1,0 kg/m2 po vyštěpení  
v místech sanací krajů</t>
  </si>
  <si>
    <t>1435*1,9*2=5 453,000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</si>
  <si>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</si>
  <si>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41</t>
  </si>
  <si>
    <t>R.1</t>
  </si>
  <si>
    <t>PI-CP 0,6 kg/m2 po vyštěpení</t>
  </si>
  <si>
    <t>intravilán: 688,0*1,02=701,760 [A] 
extravilán: 7851,0*1,03=8 086,530 [B] 
sanace krajů: 1435*1*2=2 870,000 [C] 
Celkem: A+B+C=11 658,290 [D]</t>
  </si>
  <si>
    <t>42</t>
  </si>
  <si>
    <t>R.2</t>
  </si>
  <si>
    <t>PI-CP 0,6 kg/m2 po vyštěpení, pod vrstvu ACP  
předpoklad 30% plochy vozovky  
položka bude čerpána dle skutečnosti a se souhlasem TDS</t>
  </si>
  <si>
    <t>7851,0*0,3=2 355,300 [A]</t>
  </si>
  <si>
    <t>43</t>
  </si>
  <si>
    <t>572214</t>
  </si>
  <si>
    <t>SPOJOVACÍ POSTŘIK Z MODIFIK EMULZE DO 0,5KG/M2</t>
  </si>
  <si>
    <t>PS-CP 0,3 kg/m2 po vyštěpení  
včetně napojení na stávající komunikace</t>
  </si>
  <si>
    <t>intravilán: 688,0=688,000 [A] 
extravilán: 7851,0=7 851,000 [B] 
napojení na stávající komunikace: 11+20+19,5=50,500 [C] 
Celkem: A+B+C=8 589,500 [D]</t>
  </si>
  <si>
    <t>44</t>
  </si>
  <si>
    <t>57475</t>
  </si>
  <si>
    <t>VOZOVKOVÉ VÝZTUŽNÉ VRSTVY Z GEOMŘÍŽOVINY</t>
  </si>
  <si>
    <t>geomříž do asfalt. vrstev, pevnost v tahu min. 22 kN/m, tažnost max. 12,5%  
v místech sanací krajů vozovky, po obou krajích v šířce 1,9m</t>
  </si>
  <si>
    <t>- dodání geomříže v požadované kvalitě a v množství včetně přesahů (přesahy započteny v jednotkové ceně)  
- očištění podkladu  
- pokládka geomříže dle předepsaného technologického předpisu</t>
  </si>
  <si>
    <t>45</t>
  </si>
  <si>
    <t>574A34</t>
  </si>
  <si>
    <t>ASFALTOVÝ BETON PRO OBRUSNÉ VRSTVY ACO 11+, 11S TL. 40MM</t>
  </si>
  <si>
    <t>ACO 11+ 50/70 tl. 40mm, včetně napojení na stávající komunikace  
plocha odečtena digitálně ze situace</t>
  </si>
  <si>
    <t>intravilán: 688,0=688,000 [A] 
extravilán: 7851,0=7 851,000 [B] 
napojení na stávající komunikace: (11+20+19,5)=50,500 [C] 
Celkem: A+B+C=8 589,500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</si>
  <si>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</si>
  <si>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46</t>
  </si>
  <si>
    <t>574C06</t>
  </si>
  <si>
    <t>ASFALTOVÝ BETON PRO LOŽNÍ VRSTVY ACL 16+, 16S</t>
  </si>
  <si>
    <t>vyrovnávky v extravilánu z ACL 16+ 50/70 prům. tl. 30mm  
vrstva bude pokládána současně s ložnou vrstvou  
plocha odečtena digitálně ze situace</t>
  </si>
  <si>
    <t>7851,0*1,03*0,03=242,596 [A]</t>
  </si>
  <si>
    <t>47</t>
  </si>
  <si>
    <t>574C46</t>
  </si>
  <si>
    <t>ASFALTOVÝ BETON PRO LOŽNÍ VRSTVY ACL 16+, 16S TL. 50MM</t>
  </si>
  <si>
    <t>ACL 16+ 50/70  
plocha odečtena digitálně ze situace</t>
  </si>
  <si>
    <t>extravilán tl. 50mm: 7851,0*1,03=8 086,530 [B]</t>
  </si>
  <si>
    <t>48</t>
  </si>
  <si>
    <t>574C66</t>
  </si>
  <si>
    <t>ASFALTOVÝ BETON PRO LOŽNÍ VRSTVY ACL 16+, 16S TL. 70MM</t>
  </si>
  <si>
    <t>intravilán tl. 70mm: 688,0*1,02=701,760 [A]</t>
  </si>
  <si>
    <t>49</t>
  </si>
  <si>
    <t>574E56</t>
  </si>
  <si>
    <t>ASFALTOVÝ BETON PRO PODKLADNÍ VRSTVY ACP 16+, 16S TL. 60MM</t>
  </si>
  <si>
    <t>ACP 16+ 50/70 tl. 60mm v sanací, předpoklad 30% plochy vozovky v extravilánu  
položka bude čerpána dle skutečnosti a se souhlasem TDS</t>
  </si>
  <si>
    <t>50</t>
  </si>
  <si>
    <t>574E76</t>
  </si>
  <si>
    <t>ASFALTOVÝ BETON PRO PODKLADNÍ VRSTVY ACP 16+, 16S TL. 80MM</t>
  </si>
  <si>
    <t>ACP 16+ 50/70 tl. 80 mm v místech sanací krajů vozovky</t>
  </si>
  <si>
    <t>1435*1*2=2 870,000 [A]</t>
  </si>
  <si>
    <t>51</t>
  </si>
  <si>
    <t>58220</t>
  </si>
  <si>
    <t>DLÁŽDĚNÉ KRYTY Z DROBNÝCH KOSTEK BEZ LOŽE</t>
  </si>
  <si>
    <t>kamenná dlažba drobná tl. 120mm</t>
  </si>
  <si>
    <t>- dodání dlažebního materiálu v požadované kvalitě, dodání materiálu pro předepsanou výplň spar  
- očištění podkladu  
- uložení dlažby dle předepsaného technologického předpisu včetně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</si>
  <si>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52</t>
  </si>
  <si>
    <t>587206</t>
  </si>
  <si>
    <t>PŘEDLÁŽDĚNÍ KRYTU Z BETONOVÝCH DLAŽDIC SE ZÁMKEM</t>
  </si>
  <si>
    <t>předláždění stávajícího chodníku, včetně nového lože z drobného kameniva  
položka bude čerpána dle skutečnosti a se souhlasem TDS</t>
  </si>
  <si>
    <t>46,0*0,5=23,000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</si>
  <si>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</si>
  <si>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53</t>
  </si>
  <si>
    <t>58910</t>
  </si>
  <si>
    <t>VÝPLŇ SPAR ASFALTEM</t>
  </si>
  <si>
    <t>napojení na navazující úseky stávajících komunikací a zálivka podél obrubníků</t>
  </si>
  <si>
    <t>napojení: 5,5+8+7+5,5=26,000 [A] 
podél obrubníků: 48+70=118,000 [B] 
Celkem: A+B=144,000 [C]</t>
  </si>
  <si>
    <t>položka zahrnuje:  
- dodávku předepsaného materiálu  
- vyčištění a výplň spar tímto materiálem</t>
  </si>
  <si>
    <t>Potrubí</t>
  </si>
  <si>
    <t>54</t>
  </si>
  <si>
    <t>89922</t>
  </si>
  <si>
    <t>VÝŠKOVÁ ÚPRAVA MŘÍŽÍ</t>
  </si>
  <si>
    <t>stávajících uličních vpustí  
položka bude čerpána dle skutečnosti</t>
  </si>
  <si>
    <t>- položka výškové úpravy zahrnuje všechny nutné práce a materiály pro zvýšení nebo snížení zařízení (včetně nutné úpravy stávajícího povrchu vozovky nebo chodníku).</t>
  </si>
  <si>
    <t>55</t>
  </si>
  <si>
    <t>89923</t>
  </si>
  <si>
    <t>VÝŠKOVÁ ÚPRAVA KRYCÍCH HRNCŮ</t>
  </si>
  <si>
    <t>položka bude čerpána dle skutečnosti</t>
  </si>
  <si>
    <t>Ostatní konstrukce a práce</t>
  </si>
  <si>
    <t>56</t>
  </si>
  <si>
    <t>91228</t>
  </si>
  <si>
    <t>SMĚROVÉ SLOUPKY Z PLAST HMOT VČETNĚ ODRAZNÉHO PÁSKU</t>
  </si>
  <si>
    <t>bílé</t>
  </si>
  <si>
    <t>položka zahrnuje:  
- dodání a osazení sloupku včetně nutných zemních prací  
- vnitrostaveništní a mimostaveništní doprava  
- odrazky plastové nebo z retroreflexní fólie</t>
  </si>
  <si>
    <t>57</t>
  </si>
  <si>
    <t>sloupky kulaté červené</t>
  </si>
  <si>
    <t>5*2=10,000 [A]</t>
  </si>
  <si>
    <t>58</t>
  </si>
  <si>
    <t>914121</t>
  </si>
  <si>
    <t>DOPRAVNÍ ZNAČKY ZÁKLADNÍ VELIKOSTI OCELOVÉ FÓLIE TŘ 1 - DODÁVKA A MONTÁŽ</t>
  </si>
  <si>
    <t>1x A2b, 1x E2b, 1x E4, 1x IS3a, 1x IS3d, 2x IZ4a, 2x IZ4b, 1x P1   
včetně upevňovacích prvků a osazení</t>
  </si>
  <si>
    <t>položka zahrnuje:  
- dodávku a montáž značek v požadovaném provedení</t>
  </si>
  <si>
    <t>59</t>
  </si>
  <si>
    <t>914123</t>
  </si>
  <si>
    <t>DOPRAVNÍ ZNAČKY ZÁKLADNÍ VELIKOSTI OCELOVÉ FÓLIE TŘ 1 - DEMONTÁŽ</t>
  </si>
  <si>
    <t>1x A2b, 1x E2b, 1x E4, 1x IS3a, 1x IS3d, 2x IZ4a, 2x IZ4b, 1x P1   
včetně odvozu, uložení na skládku a poplatku za skládku  
odkup kovových částí zhotovitelem</t>
  </si>
  <si>
    <t>Položka zahrnuje odstranění, demontáž a odklizení materiálu s odvozem na předepsané místo</t>
  </si>
  <si>
    <t>60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</si>
  <si>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</si>
  <si>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</si>
  <si>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</t>
  </si>
  <si>
    <t>61</t>
  </si>
  <si>
    <t>914923</t>
  </si>
  <si>
    <t>SLOUPKY A STOJKY DZ Z OCEL TRUBEK DO PATKY DEMONTÁŽ</t>
  </si>
  <si>
    <t>včetně odvozu, uložení na skládku a poplatku za skládku  
odkup kovových částí zhotovitelem</t>
  </si>
  <si>
    <t>62</t>
  </si>
  <si>
    <t>915111</t>
  </si>
  <si>
    <t>VODOROVNÉ DOPRAVNÍ ZNAČENÍ BARVOU HLADKÉ - DODÁVKA A POKLÁDKA</t>
  </si>
  <si>
    <t>VDZ v barvě.</t>
  </si>
  <si>
    <t>V2b 1,5/1,5/0,25: 12,0/2*0.25=1,500 [A] 
V4 0,125: (1551+1547)*0,125=387,250 [B] 
Celkem: A+B=388,750 [C]</t>
  </si>
  <si>
    <t>položka zahrnuje:  
- dodání a pokládku nátěrového materiálu (měří se pouze natíraná plocha)  
- předznačení a reflexní úpravu</t>
  </si>
  <si>
    <t>63</t>
  </si>
  <si>
    <t>915211</t>
  </si>
  <si>
    <t>VODOROVNÉ DOPRAVNÍ ZNAČENÍ PLASTEM HLADKÉ - DODÁVKA A POKLÁDKA</t>
  </si>
  <si>
    <t>VDZ v plastu.</t>
  </si>
  <si>
    <t>64</t>
  </si>
  <si>
    <t>917224</t>
  </si>
  <si>
    <t>SILNIČNÍ A CHODNÍKOVÉ OBRUBY Z BETONOVÝCH OBRUBNÍKŮ ŠÍŘ 150MM</t>
  </si>
  <si>
    <t>betonové obruby 150/250/1000 do bet. lože C20/25nXF3. Včetně snížených a přechodových obrub dle situace.</t>
  </si>
  <si>
    <t>46+67=113,000 [A]</t>
  </si>
  <si>
    <t>Položka zahrnuje:  
dodání a pokládku betonových obrubníků o rozměrech předepsaných zadávací dokumentací  
betonové lože i boční betonovou opěrku.</t>
  </si>
  <si>
    <t>65</t>
  </si>
  <si>
    <t>betonové obruby 150/150/1000 do bet. lože C20/25nXF3. Včetně snížených a přechodových obrub dle situace.</t>
  </si>
  <si>
    <t>66</t>
  </si>
  <si>
    <t>918358</t>
  </si>
  <si>
    <t>PROPUSTY Z TRUB DN 600MM</t>
  </si>
  <si>
    <t>propustky pod sjezdy, potrubí PP trouba DN 600, SN 16  
včetně spojení trub</t>
  </si>
  <si>
    <t>10,7+10,7=21,400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</si>
  <si>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</si>
  <si>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67</t>
  </si>
  <si>
    <t>919111</t>
  </si>
  <si>
    <t>ŘEZÁNÍ ASFALTOVÉHO KRYTU VOZOVEK TL DO 50MM</t>
  </si>
  <si>
    <t>napojení na navazující úseky stávajících komunikací, v místě opravy konstrukce vozovky u propustku a podél obrubníků</t>
  </si>
  <si>
    <t>položka zahrnuje řezání vozovkové vrstvy v předepsané tloušťce, včetně spotřeby vody</t>
  </si>
  <si>
    <t>68</t>
  </si>
  <si>
    <t>919112</t>
  </si>
  <si>
    <t>ŘEZÁNÍ ASFALTOVÉHO KRYTU VOZOVEK TL DO 100MM</t>
  </si>
  <si>
    <t>v místech sanací krajů vozovky</t>
  </si>
  <si>
    <t>1435*2=2 870,000 [A]</t>
  </si>
  <si>
    <t>69</t>
  </si>
  <si>
    <t>93818</t>
  </si>
  <si>
    <t>OČIŠTĚNÍ ASFALT VOZOVEK ZAMETENÍM</t>
  </si>
  <si>
    <t>Očištění vozovky v extravilánu, před pokládkou ložné asfaltové vrstvy vozovky.</t>
  </si>
  <si>
    <t>7796*1,03=8 029,880 [A]</t>
  </si>
  <si>
    <t>položka zahrnuje očištění předepsaným způsobem včetně odklizení vzniklého odpadu</t>
  </si>
  <si>
    <t>70</t>
  </si>
  <si>
    <t>966357</t>
  </si>
  <si>
    <t>BOURÁNÍ PROPUSTŮ Z TRUB DN DO 500MM</t>
  </si>
  <si>
    <t>vybourání stávajících bet. propustků pod sjezdy DN500  
včetně odvozu, uložení na skládku a poplatku za skládku</t>
  </si>
  <si>
    <t>10+10=20,000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</si>
  <si>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</si>
  <si>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111</t>
  </si>
  <si>
    <t>Oprava propustku, km 5,670</t>
  </si>
  <si>
    <t>zemina, předpoklad 2000 kg/m3 + materiál z nestmel. konstrukčních vrstev vozovky,předpoklad 2000kg/m3</t>
  </si>
  <si>
    <t>pol. č. 12273: 10,966-0,51=10,456 [A] 
pol. č. 12373.1: 24,752=24,752 [B] 
pol. č. 12373.2: 4,864=4,864 [C] 
pol. č. 13173: 5,0=5,000 [D] 
pol. č. 11332: 9,9=9,900 [E] 
Celkem m3: A+B+C+D+E=54,972 [F] 
Celkem t: F*2,0=109,944 [G]</t>
  </si>
  <si>
    <t>pol. č. 96613: 2,08=2,080 [A] 
pol. č. 96615: 4,4=4,400 [B] 
Celkem m3: A+B=6,480 [C] 
Celkem t: C*2,3=14,904 [D]</t>
  </si>
  <si>
    <t>odstranění podkladu vozovky nad propustkem  
včetně odvozu bez ohledu na vzdálenost (skládka zvolena zhotovitelem) a uložení na skládku, poplatek za likvidaci odpadu vykázán v pol. č. 015113</t>
  </si>
  <si>
    <t>5*5,5*1,2*0,3=9,900 [A]</t>
  </si>
  <si>
    <t>odstranění podkladu vozovky tl. 80mm nad propustkem  
předpoklad penetrační makadam  
materiál bude ponechán v dosahu pro zpětně využití v rámci SO 101 (viz. pol. č. 56360)</t>
  </si>
  <si>
    <t>5*5,5*1,08*0,08=2,376 [A]</t>
  </si>
  <si>
    <t>odkop pro lomový kámen a betonové prahy, část materiálu bude využita pro zpětný zásyp (viz pol. č. 17511)  
včetně odvozu bez ohledu na vzdálenost (skládka zvolena zhotovitelem), uložení na skládku je vykázáno v pol. č. 17120, poplatek za likvidaci odpadu vykázán v pol. č. 015113</t>
  </si>
  <si>
    <t>(6,2*1,5+10,8*1,2)*0,4=8,904 [A] 
(0,6*0,3*1,4*2)+(0,8*0,4*1,7+0,6*0,3*1,4*2)=1,552 [B] 
0,3*1,7=0,510 [C] 
Celkem: A+B+C=10,966 [D]</t>
  </si>
  <si>
    <t>odkop pro propustek  
včetně odvozu bez ohledu na vzdálenost (skládka zvolena zhotovitelem), uložení na skládku je vykázáno v pol. č. 17120, poplatek za likvidaci odpadu vykázán v pol. č. 015113</t>
  </si>
  <si>
    <t>(1,7*0,4+2,9*0,75)*8,9-3,14*0,15*0,15*9,3=24,752 [A]</t>
  </si>
  <si>
    <t>odkop pro výměnu podloží pod propustkem tl. 0,4m v případě potřeby  
včetně odvozu bez ohledu na vzdálenost (skládka zvolena zhotovitelem), uložení na skládku je vykázáno v pol. č. 17120, poplatek za likvidaci odpadu vykázán v pol. č. 015113  
položka bude čerpána dle skutečnosti a se souhlasem TDS</t>
  </si>
  <si>
    <t>7,6*1,6*0,4=4,864 [A]</t>
  </si>
  <si>
    <t>13173</t>
  </si>
  <si>
    <t>HLOUBENÍ JAM ZAPAŽ I NEPAŽ TŘ. I</t>
  </si>
  <si>
    <t>hloubení jámy pro jímky  
včetně odvozu bez ohledu na vzdálenost (skládka zvolena zhotovitelem), uložení na skládku je vykázáno v pol. č. 17120, poplatek za likvidaci odpadu vykázán v pol. č. 015113</t>
  </si>
  <si>
    <t>0,9*2,5+1,1*2,5=5,000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</si>
  <si>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</si>
  <si>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pol. č. 12273: 10,966-0,51=10,456 [A] 
pol. č. 12373.1: 24,752=24,752 [B] 
pol. č. 12373.2: 4,864=4,864 [C] 
pol. č. 13173: 5,0=5,000 [D] 
Celkem: A+B+C+D=45,072 [E]</t>
  </si>
  <si>
    <t>17481</t>
  </si>
  <si>
    <t>ZÁSYP JAM A RÝH Z NAKUPOVANÝCH MATERIÁLŮ</t>
  </si>
  <si>
    <t>zásyp po realizaci jímek, materiál vhodný do násypů dle ČSN 73 6133</t>
  </si>
  <si>
    <t>(0,9*0,8+0,1*1,7)+(1,1*0,8+0,5*1,7)=2,620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</si>
  <si>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</si>
  <si>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0,3*1,7=0,510 [A]</t>
  </si>
  <si>
    <t>5*5,5*1,2=33,000 [A]</t>
  </si>
  <si>
    <t>úprava terénu na vtoku a výtoku propustku</t>
  </si>
  <si>
    <t>15+15=30,000 [A]</t>
  </si>
  <si>
    <t>zásyp po realizaci propustku ŠDA 0/32</t>
  </si>
  <si>
    <t>2,9*0,75*8,9-3,14*0,3*0,3*8,9=16,842 [A]</t>
  </si>
  <si>
    <t>ŠDA 0/63 pro výměnu podloží pod propustkem v případě potřeby  
položka bude čerpána dle skutečnosti a se souhlasem TDS</t>
  </si>
  <si>
    <t>separační geotextilie (mech. odolnost proti protlačení min. 3kN)</t>
  </si>
  <si>
    <t>40,0*2,0=80,000 [A]</t>
  </si>
  <si>
    <t>plastové drenážní potrubí DN160 SN 8 do bet. lože C12/15-X0 tl. min. 100mm, výplň z kameniva frakce 8/16  
včetně zemních prací, včetně odvozu vykopaného materiálu, uložení na skládku a poplatku za skládku  
včetně napojení do jímky</t>
  </si>
  <si>
    <t>20+20=40,000 [A]</t>
  </si>
  <si>
    <t>propustek: 5,5*8,1=44,550 [A] 
jímky: (0,7*1,7+1,25*1*2)+(1,2*1,7+1*1,25*2)=8,230 [B] 
Celkem: A+B=52,780 [C]</t>
  </si>
  <si>
    <t>betonové prahy C30/37-XF4</t>
  </si>
  <si>
    <t>(0,6*0,3*1,4*2)+(0,8*0,4*1,7+0,6*0,3*1,4*2)=1,552 [A]</t>
  </si>
  <si>
    <t>451312</t>
  </si>
  <si>
    <t>PODKLADNÍ A VÝPLŇOVÉ VRSTVY Z PROSTÉHO BETONU C12/15</t>
  </si>
  <si>
    <t>podkladní beton C12/15-X0 pod jímkami</t>
  </si>
  <si>
    <t>1,55*2,1*0,1+1,3*2,1*0,1=0,599 [A]</t>
  </si>
  <si>
    <t>podkladní beton C25/30nXF3 pod lomový kámen</t>
  </si>
  <si>
    <t>(6,2*1,5+10,8*1,2)*0,2=4,452 [A]</t>
  </si>
  <si>
    <t>lože pod propustkem ŠDA 0/32 tl. 200mm</t>
  </si>
  <si>
    <t>8,1*1,7*0,2*2=5,508 [A]</t>
  </si>
  <si>
    <t>odláždění z lomového kamene na vtoku a výtoku propustku  
včetně vyspárování cementovou maltou M25-XF4</t>
  </si>
  <si>
    <t>ŠDA 0/45 (ŠD a R-mat v poměru 6:4)</t>
  </si>
  <si>
    <t>5*5,5*1,2*0,15*0,6*2=5,940 [A]</t>
  </si>
  <si>
    <t>R-mat (ŠD a R-mat v poměru 6:4)  
bude využit materiál získaný ze stavby</t>
  </si>
  <si>
    <t>5*5,5*1,2*0,15*0,4*2=3,960 [A]</t>
  </si>
  <si>
    <t>R</t>
  </si>
  <si>
    <t>5*5,5*1,08=29,700 [A]</t>
  </si>
  <si>
    <t>574E06</t>
  </si>
  <si>
    <t>ASFALTOVÝ BETON PRO PODKLADNÍ VRSTVY ACP 16+, 16S</t>
  </si>
  <si>
    <t>ACP 16+ 50/70 tl. 80mm</t>
  </si>
  <si>
    <t>899121</t>
  </si>
  <si>
    <t>MŘÍŽE OCELOVÉ SAMOSTATNÉ</t>
  </si>
  <si>
    <t>Česle a rám z žárově zinkované oceli, rám zabetonovaný, šířka průlin cca 65mm, tyčovina prům. 14mm  
kompl. 820x1310mm, třída zatížení B125</t>
  </si>
  <si>
    <t>Položka zahrnuje dodávku a osazení předepsané mříže včetně rámu</t>
  </si>
  <si>
    <t>9182D</t>
  </si>
  <si>
    <t>VTOKOVÉ JÍMKY BETONOVÉ VČETNĚ DLAŽBY PROPUSTU Z TRUB DN DO 600MM</t>
  </si>
  <si>
    <t>ŽB jímka z betonu C30/37-XF4, včetně výztuže z KARI sítě, výška cca 1,4 m, vnitřní rozměr 0,6x1,2m, tl. stěn a dna 0,25 m a 0,40 m  
včetně nátěrů 1x NP + 2x NA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</si>
  <si>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</si>
  <si>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ŽB jímka z betonu C30/37-XF4, včetně výztuže z KARI sítě, výška cca 1,2 m, vnitřní rozměr 0,6x1,2m, tl. stěn a dna 0,25 m a 0,40 m  
včetně nátěrů 1x NP + 2x NA</t>
  </si>
  <si>
    <t>9183D3</t>
  </si>
  <si>
    <t>PROPUSTY Z TRUB DN 600MM PLASTOVÝCH</t>
  </si>
  <si>
    <t>potrubí PE-HD/PP trouba DN 600, SN 16, s hladkou vnitřní stěnou a spirálovitě rýhovanou vnější stěnou  
včetně spojení trub</t>
  </si>
  <si>
    <t>96613</t>
  </si>
  <si>
    <t>BOURÁNÍ KONSTRUKCÍ Z KAMENE NA MC</t>
  </si>
  <si>
    <t>vybourání stávající kamenné jímky  
včetně odvozu bez ohledu na vzdálenost (skládka zvolena zhotovitelem) a uložení na skládku, poplatek za skládku vykázán v pol. č. 014102.4</t>
  </si>
  <si>
    <t>jímka: 1,3*1*0,4*4=2,080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</si>
  <si>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</si>
  <si>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96615</t>
  </si>
  <si>
    <t>BOURÁNÍ KONSTRUKCÍ Z PROSTÉHO BETONU</t>
  </si>
  <si>
    <t>vybourání stávajícího čela  
včetně odvozu bez ohledu na vzdálenost (skládka zvolena zhotovitelem) a uložení na skládku, poplatek za skládku vykázán v pol. č. 014102.4</t>
  </si>
  <si>
    <t>čelo: 2*1*2,2=4,400 [A]</t>
  </si>
  <si>
    <t>966345</t>
  </si>
  <si>
    <t>BOURÁNÍ PROPUSTŮ Z TRUB DN DO 300MM</t>
  </si>
  <si>
    <t>vybourání stávajícího propustku  
včetně odvozu bez ohledu na vzdálenost (skládka zvolena zhotovitelem), uložení na skládku a poplatku za skládku</t>
  </si>
  <si>
    <t>SO 112</t>
  </si>
  <si>
    <t>Oprava propustku, km 6,900</t>
  </si>
  <si>
    <t>pol. č. 12273: 18,088-13,3=4,788 [A] 
pol. č. 12373.1: 94,733=94,733 [B] 
pol. č. 12373.2: 5,824=5,824 [C] 
pol. č. 11332: 9,9=9,900 [D] 
Celkem m3: A+B+C+D=115,245 [E] 
Celkem t: D*2,0=19,800 [F]</t>
  </si>
  <si>
    <t>beton, předpoklad 2300kg/m3</t>
  </si>
  <si>
    <t>pol. č. 96615: 36,18=36,180 [A] 
Celkem m3: A=36,180 [B] 
Celkem t: B*2,3=83,214 [C]</t>
  </si>
  <si>
    <t>((5,9+13,3*1,5)+9,1*1,2)*0,4=14,708 [A] 
0,8*0,4*2,6+0,6*0,3*2,6=1,300 [B] 
0,8*2,6=2,080 [C] 
Celkem: A+B+C=18,088 [D]</t>
  </si>
  <si>
    <t>odkop pro propustek a pro čela, včetně mobilního pažení výkopu  
včetně odvozu bez ohledu na vzdálenost (skládka zvolena zhotovitelem), uložení na skládku je vykázáno v pol. č. 17120, poplatek za likvidaci odpadu vykázán v pol. č. 015113</t>
  </si>
  <si>
    <t>propustek: (3,2*1,8+1,7*0,4)*10,3-3,14*0,55*0,55*8=58,733 [A] 
čela: 3*6*2=36,000 [B] 
Celkem: A+B=94,733 [C]</t>
  </si>
  <si>
    <t>9,1*1,6*0,4=5,824 [A]</t>
  </si>
  <si>
    <t>pol. č. 12273: 18,088-13,3=4,788 [A] 
pol. č. 12373.1: 94,733=94,733 [B] 
pol. č. 12373.2: 5,824=5,824 [C] 
Celkem: A+B+C=105,345 [D]</t>
  </si>
  <si>
    <t>zásyp po realizaci betonových prahů a čel  
materiál bude využit z pol. č. 12273</t>
  </si>
  <si>
    <t>0,5*2,6=1,300 [A] 
1*6*2=12,000 [B] 
Celkem: A+B=13,300 [C]</t>
  </si>
  <si>
    <t>3,2*1,8*10,3-3,14*0,55*0,55*10,3=49,545 [A]</t>
  </si>
  <si>
    <t>propustek: 7,7*9,5=73,150 [A] 
čelo: 6,2*6,5+3,7*2=47,700 [B] 
Celkem: A+B=120,850 [C]</t>
  </si>
  <si>
    <t>0,8*0,4*2,6+0,6*0,3*2,6=1,300 [A]</t>
  </si>
  <si>
    <t>podkladní beton C12/15-X0 pod čelem</t>
  </si>
  <si>
    <t>2,4*6,9*0,1=1,656 [A]</t>
  </si>
  <si>
    <t>((5,9+13,3*1,5)+9,1*1,2)*0,2=7,354 [A]</t>
  </si>
  <si>
    <t>9,1*1,7*0,2*2=6,188 [A]</t>
  </si>
  <si>
    <t>46251</t>
  </si>
  <si>
    <t>ZÁHOZ Z LOMOVÉHO KAMENE</t>
  </si>
  <si>
    <t>dosyp kamenem fr. 63/125</t>
  </si>
  <si>
    <t>0,3*2,6=0,780 [A]</t>
  </si>
  <si>
    <t>položka zahrnuje:  
- dodávku a zához lomového kamene předepsané frakce včetně mimostaveništní a vnitrostaveništní dopravy  
není-li v zadávací dokumentaci uvedeno jinak, jedná se o nakupovaný materiál</t>
  </si>
  <si>
    <t>9112A1</t>
  </si>
  <si>
    <t>ZÁBRADLÍ MOSTNÍ S VODOR MADLY - DODÁVKA A MONTÁŽ</t>
  </si>
  <si>
    <t>zábradlí na římse propustku na vtoku, včetně osazení  
včetně kotvení (kot. desky, šrouby atd.)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</si>
  <si>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</si>
  <si>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9112A3</t>
  </si>
  <si>
    <t>ZÁBRADLÍ MOSTNÍ S VODOR MADLY - DEMONTÁŽ S PŘESUNEM</t>
  </si>
  <si>
    <t>odstranění stávajícího zábradlí na římse propustku  
včetně odvozu, uložení na skládku a poplatku za skládku; odkup kovových části zhotovitelem</t>
  </si>
  <si>
    <t>položka zahrnuje:  
- demontáž a odstranění zařízení  
- jeho odvoz na předepsané místo</t>
  </si>
  <si>
    <t>9181G5</t>
  </si>
  <si>
    <t>ČELA PROPUSTU Z TRUB DN DO 1200MM Z BETONU DO C 30/37</t>
  </si>
  <si>
    <t>nové ŽB čelo dl. 6,5m, celkové výšky cca 3,7m:  
- ŽB základ C30/37-XF4 včetně výztuže z KARI sítě  
- ŽB dřík C30/37-XF4 včetně výztuže z KARI sítě  
- ŽB římsa C30/37-XF4 včetně výztuže z KARI sítě + trny  
včetně nátěrů 1x NP + 2x NA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</si>
  <si>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</si>
  <si>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9183G3</t>
  </si>
  <si>
    <t>PROPUSTY Z TRUB DN 1200MM PLASTOVÝCH</t>
  </si>
  <si>
    <t>potrubí PE-HD/PP trouba DN 1100, SN 16, s hladkou vnitřní stěnou a spirálovitě rýhovanou vnější stěnou  
včetně spojení trub</t>
  </si>
  <si>
    <t>vybourání stávajících čel  
včetně odvozu bez ohledu na vzdálenost (skládka zvolena zhotovitelem) a uložení na skládku, poplatek za skládku vykázán v pol. č. 014102.4</t>
  </si>
  <si>
    <t>3,3*0,9*6+3,4*0,9*6=36,180 [A]</t>
  </si>
  <si>
    <t>966372</t>
  </si>
  <si>
    <t>BOURÁNÍ PROPUSTŮ Z TRUB DN DO 1200MM</t>
  </si>
  <si>
    <t>SO 191</t>
  </si>
  <si>
    <t>Zásady organizace výstavby</t>
  </si>
  <si>
    <t>02720</t>
  </si>
  <si>
    <t>POMOC PRÁCE ZŘÍZ NEBO ZAJIŠŤ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</si>
  <si>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    
PEVNÁ CENA</t>
  </si>
  <si>
    <t>914222</t>
  </si>
  <si>
    <t>DOPRAVNÍ ZNAČKY ZVĚTŠENÉ VELIKOSTI OCELOVÉ FÓLIE TŘ 1 - MONTÁŽ S PŘEMÍSTĚNÍM</t>
  </si>
  <si>
    <t>Montáž provizorního dopravního značení včetně patních desek, sloupků, kontroly, údržby, případné obnovy v době trvání stavby a přemístění v rámci stavby.</t>
  </si>
  <si>
    <t>B1: 2=2,000 [A] 
E3a: 1=1,000 [B] 
E13: 2=2,000 [C] 
IP10a: 1=1,000 [D] 
IS11b: 4=4,000 [E] 
IS11c: 7=7,000 [F] 
Celkem: A+B+C+D+E+F=17,000 [G]</t>
  </si>
  <si>
    <t>položka zahrnuje:  
- dopravu demontované značky z dočasné skládky  
- osazení a montáž značky na místě určeném projektem  
- nutnou opravu poškozených částí  
nezahrnuje dodávku značky</t>
  </si>
  <si>
    <t>914223</t>
  </si>
  <si>
    <t>DOPRAVNÍ ZNAČKY ZVĚTŠENÉ VELIKOSTI OCELOVÉ FÓLIE TŘ 1 - DEMONTÁŽ</t>
  </si>
  <si>
    <t>Demontáž provizorního dopravního značení včetně patních desek a sloupků.</t>
  </si>
  <si>
    <t>914229</t>
  </si>
  <si>
    <t>DOPRAV ZNAČKY ZVĚTŠ VEL OCEL FÓLIE TŘ 1 - NÁJEMNÉ</t>
  </si>
  <si>
    <t>Nájemné po celou dobu stavby.  
Uvedená částka za pronájem DZ včetně sloupků a patek bude čerpána jako celek po ukončení části a nebude mít návaznost na příp. prodloužení harmonogramu stavby / části z důvodů na straně zhotovitele. Délka výstavby dle technických podmínek zadavatele.</t>
  </si>
  <si>
    <t>1=1,000 [A]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</si>
  <si>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</si>
  <si>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</si>
  <si>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</si>
  <si>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IP22: 5=5,000 [A]</t>
  </si>
  <si>
    <t>914423</t>
  </si>
  <si>
    <t>DOPRAVNÍ ZNAČKY 100X150CM OCELOVÉ FÓLIE TŘ 1 - DEMONTÁŽ</t>
  </si>
  <si>
    <t>914429</t>
  </si>
  <si>
    <t>DOPRAV ZNAČ 100X150CM OCEL FÓLIE TŘ 1 - NÁJEMNÉ</t>
  </si>
  <si>
    <t>916122</t>
  </si>
  <si>
    <t>DOPRAV SVĚTLO VÝSTRAŽ SOUPRAVA 3KS - MONTÁŽ S PŘESUNEM</t>
  </si>
  <si>
    <t>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</si>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</sst>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</f>
      </c>
      <c>
        <f>0+O9+O13+O17+O21+O25+O29+O33+O37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89.25">
      <c r="A10" s="28" t="s">
        <v>40</v>
      </c>
      <c r="E10" s="29" t="s">
        <v>41</v>
      </c>
    </row>
    <row r="11" spans="1:5" ht="12.75">
      <c r="A11" s="30" t="s">
        <v>42</v>
      </c>
      <c r="E11" s="31" t="s">
        <v>37</v>
      </c>
    </row>
    <row r="12" spans="1:5" ht="12.75">
      <c r="A12" t="s">
        <v>43</v>
      </c>
      <c r="E12" s="29" t="s">
        <v>44</v>
      </c>
    </row>
    <row r="13" spans="1:16" ht="12.75">
      <c r="A13" s="19" t="s">
        <v>35</v>
      </c>
      <c s="23" t="s">
        <v>13</v>
      </c>
      <c s="23" t="s">
        <v>45</v>
      </c>
      <c s="19" t="s">
        <v>46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63.75">
      <c r="A14" s="28" t="s">
        <v>40</v>
      </c>
      <c r="E14" s="29" t="s">
        <v>48</v>
      </c>
    </row>
    <row r="15" spans="1:5" ht="12.75">
      <c r="A15" s="30" t="s">
        <v>42</v>
      </c>
      <c r="E15" s="31" t="s">
        <v>37</v>
      </c>
    </row>
    <row r="16" spans="1:5" ht="38.25">
      <c r="A16" t="s">
        <v>43</v>
      </c>
      <c r="E16" s="29" t="s">
        <v>49</v>
      </c>
    </row>
    <row r="17" spans="1:16" ht="12.75">
      <c r="A17" s="19" t="s">
        <v>35</v>
      </c>
      <c s="23" t="s">
        <v>12</v>
      </c>
      <c s="23" t="s">
        <v>45</v>
      </c>
      <c s="19" t="s">
        <v>50</v>
      </c>
      <c s="24" t="s">
        <v>47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51</v>
      </c>
    </row>
    <row r="19" spans="1:5" ht="12.75">
      <c r="A19" s="30" t="s">
        <v>42</v>
      </c>
      <c r="E19" s="31" t="s">
        <v>37</v>
      </c>
    </row>
    <row r="20" spans="1:5" ht="38.25">
      <c r="A20" t="s">
        <v>43</v>
      </c>
      <c r="E20" s="29" t="s">
        <v>49</v>
      </c>
    </row>
    <row r="21" spans="1:16" ht="12.75">
      <c r="A21" s="19" t="s">
        <v>35</v>
      </c>
      <c s="23" t="s">
        <v>23</v>
      </c>
      <c s="23" t="s">
        <v>52</v>
      </c>
      <c s="19" t="s">
        <v>37</v>
      </c>
      <c s="24" t="s">
        <v>53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54</v>
      </c>
    </row>
    <row r="23" spans="1:5" ht="12.75">
      <c r="A23" s="30" t="s">
        <v>42</v>
      </c>
      <c r="E23" s="31" t="s">
        <v>37</v>
      </c>
    </row>
    <row r="24" spans="1:5" ht="12.75">
      <c r="A24" t="s">
        <v>43</v>
      </c>
      <c r="E24" s="29" t="s">
        <v>55</v>
      </c>
    </row>
    <row r="25" spans="1:16" ht="12.75">
      <c r="A25" s="19" t="s">
        <v>35</v>
      </c>
      <c s="23" t="s">
        <v>25</v>
      </c>
      <c s="23" t="s">
        <v>56</v>
      </c>
      <c s="19" t="s">
        <v>37</v>
      </c>
      <c s="24" t="s">
        <v>57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63.75">
      <c r="A26" s="28" t="s">
        <v>40</v>
      </c>
      <c r="E26" s="29" t="s">
        <v>58</v>
      </c>
    </row>
    <row r="27" spans="1:5" ht="12.75">
      <c r="A27" s="30" t="s">
        <v>42</v>
      </c>
      <c r="E27" s="31" t="s">
        <v>37</v>
      </c>
    </row>
    <row r="28" spans="1:5" ht="12.75">
      <c r="A28" t="s">
        <v>43</v>
      </c>
      <c r="E28" s="29" t="s">
        <v>55</v>
      </c>
    </row>
    <row r="29" spans="1:16" ht="12.75">
      <c r="A29" s="19" t="s">
        <v>35</v>
      </c>
      <c s="23" t="s">
        <v>27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76.5">
      <c r="A30" s="28" t="s">
        <v>40</v>
      </c>
      <c r="E30" s="29" t="s">
        <v>61</v>
      </c>
    </row>
    <row r="31" spans="1:5" ht="12.75">
      <c r="A31" s="30" t="s">
        <v>42</v>
      </c>
      <c r="E31" s="31" t="s">
        <v>37</v>
      </c>
    </row>
    <row r="32" spans="1:5" ht="63.75">
      <c r="A32" t="s">
        <v>43</v>
      </c>
      <c r="E32" s="29" t="s">
        <v>62</v>
      </c>
    </row>
    <row r="33" spans="1:16" ht="12.75">
      <c r="A33" s="19" t="s">
        <v>35</v>
      </c>
      <c s="23" t="s">
        <v>63</v>
      </c>
      <c s="23" t="s">
        <v>64</v>
      </c>
      <c s="19" t="s">
        <v>37</v>
      </c>
      <c s="24" t="s">
        <v>65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51">
      <c r="A34" s="28" t="s">
        <v>40</v>
      </c>
      <c r="E34" s="29" t="s">
        <v>66</v>
      </c>
    </row>
    <row r="35" spans="1:5" ht="12.75">
      <c r="A35" s="30" t="s">
        <v>42</v>
      </c>
      <c r="E35" s="31" t="s">
        <v>37</v>
      </c>
    </row>
    <row r="36" spans="1:5" ht="12.75">
      <c r="A36" t="s">
        <v>43</v>
      </c>
      <c r="E36" s="29" t="s">
        <v>55</v>
      </c>
    </row>
    <row r="37" spans="1:16" ht="12.75">
      <c r="A37" s="19" t="s">
        <v>35</v>
      </c>
      <c s="23" t="s">
        <v>67</v>
      </c>
      <c s="23" t="s">
        <v>68</v>
      </c>
      <c s="19" t="s">
        <v>37</v>
      </c>
      <c s="24" t="s">
        <v>69</v>
      </c>
      <c s="25" t="s">
        <v>70</v>
      </c>
      <c s="26">
        <v>2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71</v>
      </c>
    </row>
    <row r="39" spans="1:5" ht="12.75">
      <c r="A39" s="30" t="s">
        <v>42</v>
      </c>
      <c r="E39" s="31" t="s">
        <v>37</v>
      </c>
    </row>
    <row r="40" spans="1:5" ht="89.25">
      <c r="A40" t="s">
        <v>43</v>
      </c>
      <c r="E40" s="29" t="s">
        <v>72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0+O8+O17+O114+O135+O148+O225+O234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73</v>
      </c>
      <c s="32">
        <f>0+I8+I17+I114+I135+I148+I225+I234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73</v>
      </c>
      <c s="5"/>
      <c s="14" t="s">
        <v>74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75</v>
      </c>
      <c s="19" t="s">
        <v>37</v>
      </c>
      <c s="24" t="s">
        <v>76</v>
      </c>
      <c s="25" t="s">
        <v>77</v>
      </c>
      <c s="26">
        <v>6923.65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78</v>
      </c>
    </row>
    <row r="11" spans="1:5" ht="127.5">
      <c r="A11" s="30" t="s">
        <v>42</v>
      </c>
      <c r="E11" s="31" t="s">
        <v>79</v>
      </c>
    </row>
    <row r="12" spans="1:5" ht="140.25">
      <c r="A12" t="s">
        <v>43</v>
      </c>
      <c r="E12" s="29" t="s">
        <v>80</v>
      </c>
    </row>
    <row r="13" spans="1:16" ht="25.5">
      <c r="A13" s="19" t="s">
        <v>35</v>
      </c>
      <c s="23" t="s">
        <v>13</v>
      </c>
      <c s="23" t="s">
        <v>81</v>
      </c>
      <c s="19" t="s">
        <v>37</v>
      </c>
      <c s="24" t="s">
        <v>82</v>
      </c>
      <c s="25" t="s">
        <v>77</v>
      </c>
      <c s="26">
        <v>10.58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83</v>
      </c>
    </row>
    <row r="15" spans="1:5" ht="38.25">
      <c r="A15" s="30" t="s">
        <v>42</v>
      </c>
      <c r="E15" s="31" t="s">
        <v>84</v>
      </c>
    </row>
    <row r="16" spans="1:5" ht="140.25">
      <c r="A16" t="s">
        <v>43</v>
      </c>
      <c r="E16" s="29" t="s">
        <v>80</v>
      </c>
    </row>
    <row r="17" spans="1:18" ht="12.75" customHeight="1">
      <c r="A17" s="5" t="s">
        <v>33</v>
      </c>
      <c s="5"/>
      <c s="35" t="s">
        <v>19</v>
      </c>
      <c s="5"/>
      <c s="21" t="s">
        <v>85</v>
      </c>
      <c s="5"/>
      <c s="5"/>
      <c s="5"/>
      <c s="36">
        <f>0+Q17</f>
      </c>
      <c r="O17">
        <f>0+R17</f>
      </c>
      <c r="Q17">
        <f>0+I18+I22+I26+I30+I34+I38+I42+I46+I50+I54+I58+I62+I66+I70+I74+I78+I82+I86+I90+I94+I98+I102+I106+I110</f>
      </c>
      <c>
        <f>0+O18+O22+O26+O30+O34+O38+O42+O46+O50+O54+O58+O62+O66+O70+O74+O78+O82+O86+O90+O94+O98+O102+O106+O110</f>
      </c>
    </row>
    <row r="18" spans="1:16" ht="12.75">
      <c r="A18" s="19" t="s">
        <v>35</v>
      </c>
      <c s="23" t="s">
        <v>12</v>
      </c>
      <c s="23" t="s">
        <v>86</v>
      </c>
      <c s="19" t="s">
        <v>37</v>
      </c>
      <c s="24" t="s">
        <v>87</v>
      </c>
      <c s="25" t="s">
        <v>70</v>
      </c>
      <c s="26">
        <v>18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88</v>
      </c>
    </row>
    <row r="20" spans="1:5" ht="12.75">
      <c r="A20" s="30" t="s">
        <v>42</v>
      </c>
      <c r="E20" s="31" t="s">
        <v>37</v>
      </c>
    </row>
    <row r="21" spans="1:5" ht="165.75">
      <c r="A21" t="s">
        <v>43</v>
      </c>
      <c r="E21" s="29" t="s">
        <v>89</v>
      </c>
    </row>
    <row r="22" spans="1:16" ht="12.75">
      <c r="A22" s="19" t="s">
        <v>35</v>
      </c>
      <c s="23" t="s">
        <v>23</v>
      </c>
      <c s="23" t="s">
        <v>90</v>
      </c>
      <c s="19" t="s">
        <v>37</v>
      </c>
      <c s="24" t="s">
        <v>91</v>
      </c>
      <c s="25" t="s">
        <v>70</v>
      </c>
      <c s="26">
        <v>18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92</v>
      </c>
    </row>
    <row r="24" spans="1:5" ht="12.75">
      <c r="A24" s="30" t="s">
        <v>42</v>
      </c>
      <c r="E24" s="31" t="s">
        <v>37</v>
      </c>
    </row>
    <row r="25" spans="1:5" ht="76.5">
      <c r="A25" t="s">
        <v>43</v>
      </c>
      <c r="E25" s="29" t="s">
        <v>93</v>
      </c>
    </row>
    <row r="26" spans="1:16" ht="25.5">
      <c r="A26" s="19" t="s">
        <v>35</v>
      </c>
      <c s="23" t="s">
        <v>25</v>
      </c>
      <c s="23" t="s">
        <v>94</v>
      </c>
      <c s="19" t="s">
        <v>19</v>
      </c>
      <c s="24" t="s">
        <v>95</v>
      </c>
      <c s="25" t="s">
        <v>96</v>
      </c>
      <c s="26">
        <v>1318.506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38.25">
      <c r="A27" s="28" t="s">
        <v>40</v>
      </c>
      <c r="E27" s="29" t="s">
        <v>97</v>
      </c>
    </row>
    <row r="28" spans="1:5" ht="38.25">
      <c r="A28" s="30" t="s">
        <v>42</v>
      </c>
      <c r="E28" s="31" t="s">
        <v>98</v>
      </c>
    </row>
    <row r="29" spans="1:5" ht="63.75">
      <c r="A29" t="s">
        <v>43</v>
      </c>
      <c r="E29" s="29" t="s">
        <v>99</v>
      </c>
    </row>
    <row r="30" spans="1:16" ht="25.5">
      <c r="A30" s="19" t="s">
        <v>35</v>
      </c>
      <c s="23" t="s">
        <v>27</v>
      </c>
      <c s="23" t="s">
        <v>94</v>
      </c>
      <c s="19" t="s">
        <v>13</v>
      </c>
      <c s="24" t="s">
        <v>95</v>
      </c>
      <c s="25" t="s">
        <v>96</v>
      </c>
      <c s="26">
        <v>3.45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38.25">
      <c r="A31" s="28" t="s">
        <v>40</v>
      </c>
      <c r="E31" s="29" t="s">
        <v>100</v>
      </c>
    </row>
    <row r="32" spans="1:5" ht="12.75">
      <c r="A32" s="30" t="s">
        <v>42</v>
      </c>
      <c r="E32" s="31" t="s">
        <v>101</v>
      </c>
    </row>
    <row r="33" spans="1:5" ht="63.75">
      <c r="A33" t="s">
        <v>43</v>
      </c>
      <c r="E33" s="29" t="s">
        <v>99</v>
      </c>
    </row>
    <row r="34" spans="1:16" ht="12.75">
      <c r="A34" s="19" t="s">
        <v>35</v>
      </c>
      <c s="23" t="s">
        <v>63</v>
      </c>
      <c s="23" t="s">
        <v>102</v>
      </c>
      <c s="19" t="s">
        <v>19</v>
      </c>
      <c s="24" t="s">
        <v>103</v>
      </c>
      <c s="25" t="s">
        <v>96</v>
      </c>
      <c s="26">
        <v>141.318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76.5">
      <c r="A35" s="28" t="s">
        <v>40</v>
      </c>
      <c r="E35" s="29" t="s">
        <v>104</v>
      </c>
    </row>
    <row r="36" spans="1:5" ht="12.75">
      <c r="A36" s="30" t="s">
        <v>42</v>
      </c>
      <c r="E36" s="31" t="s">
        <v>105</v>
      </c>
    </row>
    <row r="37" spans="1:5" ht="63.75">
      <c r="A37" t="s">
        <v>43</v>
      </c>
      <c r="E37" s="29" t="s">
        <v>99</v>
      </c>
    </row>
    <row r="38" spans="1:16" ht="12.75">
      <c r="A38" s="19" t="s">
        <v>35</v>
      </c>
      <c s="23" t="s">
        <v>67</v>
      </c>
      <c s="23" t="s">
        <v>102</v>
      </c>
      <c s="19" t="s">
        <v>13</v>
      </c>
      <c s="24" t="s">
        <v>103</v>
      </c>
      <c s="25" t="s">
        <v>96</v>
      </c>
      <c s="26">
        <v>287.392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89.25">
      <c r="A39" s="28" t="s">
        <v>40</v>
      </c>
      <c r="E39" s="29" t="s">
        <v>106</v>
      </c>
    </row>
    <row r="40" spans="1:5" ht="38.25">
      <c r="A40" s="30" t="s">
        <v>42</v>
      </c>
      <c r="E40" s="31" t="s">
        <v>107</v>
      </c>
    </row>
    <row r="41" spans="1:5" ht="63.75">
      <c r="A41" t="s">
        <v>43</v>
      </c>
      <c r="E41" s="29" t="s">
        <v>99</v>
      </c>
    </row>
    <row r="42" spans="1:16" ht="12.75">
      <c r="A42" s="19" t="s">
        <v>35</v>
      </c>
      <c s="23" t="s">
        <v>30</v>
      </c>
      <c s="23" t="s">
        <v>108</v>
      </c>
      <c s="19" t="s">
        <v>37</v>
      </c>
      <c s="24" t="s">
        <v>109</v>
      </c>
      <c s="25" t="s">
        <v>110</v>
      </c>
      <c s="26">
        <v>46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38.25">
      <c r="A43" s="28" t="s">
        <v>40</v>
      </c>
      <c r="E43" s="29" t="s">
        <v>111</v>
      </c>
    </row>
    <row r="44" spans="1:5" ht="12.75">
      <c r="A44" s="30" t="s">
        <v>42</v>
      </c>
      <c r="E44" s="31" t="s">
        <v>37</v>
      </c>
    </row>
    <row r="45" spans="1:5" ht="63.75">
      <c r="A45" t="s">
        <v>43</v>
      </c>
      <c r="E45" s="29" t="s">
        <v>99</v>
      </c>
    </row>
    <row r="46" spans="1:16" ht="12.75">
      <c r="A46" s="19" t="s">
        <v>35</v>
      </c>
      <c s="23" t="s">
        <v>32</v>
      </c>
      <c s="23" t="s">
        <v>112</v>
      </c>
      <c s="19" t="s">
        <v>37</v>
      </c>
      <c s="24" t="s">
        <v>113</v>
      </c>
      <c s="25" t="s">
        <v>96</v>
      </c>
      <c s="26">
        <v>172.8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76.5">
      <c r="A47" s="28" t="s">
        <v>40</v>
      </c>
      <c r="E47" s="29" t="s">
        <v>114</v>
      </c>
    </row>
    <row r="48" spans="1:5" ht="51">
      <c r="A48" s="30" t="s">
        <v>42</v>
      </c>
      <c r="E48" s="31" t="s">
        <v>115</v>
      </c>
    </row>
    <row r="49" spans="1:5" ht="63.75">
      <c r="A49" t="s">
        <v>43</v>
      </c>
      <c r="E49" s="29" t="s">
        <v>99</v>
      </c>
    </row>
    <row r="50" spans="1:16" ht="12.75">
      <c r="A50" s="19" t="s">
        <v>35</v>
      </c>
      <c s="23" t="s">
        <v>116</v>
      </c>
      <c s="23" t="s">
        <v>117</v>
      </c>
      <c s="19" t="s">
        <v>37</v>
      </c>
      <c s="24" t="s">
        <v>118</v>
      </c>
      <c s="25" t="s">
        <v>110</v>
      </c>
      <c s="26">
        <v>144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119</v>
      </c>
    </row>
    <row r="52" spans="1:5" ht="38.25">
      <c r="A52" s="30" t="s">
        <v>42</v>
      </c>
      <c r="E52" s="31" t="s">
        <v>120</v>
      </c>
    </row>
    <row r="53" spans="1:5" ht="25.5">
      <c r="A53" t="s">
        <v>43</v>
      </c>
      <c r="E53" s="29" t="s">
        <v>121</v>
      </c>
    </row>
    <row r="54" spans="1:16" ht="12.75">
      <c r="A54" s="19" t="s">
        <v>35</v>
      </c>
      <c s="23" t="s">
        <v>122</v>
      </c>
      <c s="23" t="s">
        <v>123</v>
      </c>
      <c s="19" t="s">
        <v>19</v>
      </c>
      <c s="24" t="s">
        <v>124</v>
      </c>
      <c s="25" t="s">
        <v>96</v>
      </c>
      <c s="26">
        <v>23.56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63.75">
      <c r="A55" s="28" t="s">
        <v>40</v>
      </c>
      <c r="E55" s="29" t="s">
        <v>125</v>
      </c>
    </row>
    <row r="56" spans="1:5" ht="12.75">
      <c r="A56" s="30" t="s">
        <v>42</v>
      </c>
      <c r="E56" s="31" t="s">
        <v>126</v>
      </c>
    </row>
    <row r="57" spans="1:5" ht="369.75">
      <c r="A57" t="s">
        <v>43</v>
      </c>
      <c r="E57" s="29" t="s">
        <v>127</v>
      </c>
    </row>
    <row r="58" spans="1:16" ht="12.75">
      <c r="A58" s="19" t="s">
        <v>35</v>
      </c>
      <c s="23" t="s">
        <v>128</v>
      </c>
      <c s="23" t="s">
        <v>123</v>
      </c>
      <c s="19" t="s">
        <v>13</v>
      </c>
      <c s="24" t="s">
        <v>124</v>
      </c>
      <c s="25" t="s">
        <v>96</v>
      </c>
      <c s="26">
        <v>43.2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51">
      <c r="A59" s="28" t="s">
        <v>40</v>
      </c>
      <c r="E59" s="29" t="s">
        <v>129</v>
      </c>
    </row>
    <row r="60" spans="1:5" ht="12.75">
      <c r="A60" s="30" t="s">
        <v>42</v>
      </c>
      <c r="E60" s="31" t="s">
        <v>130</v>
      </c>
    </row>
    <row r="61" spans="1:5" ht="369.75">
      <c r="A61" t="s">
        <v>43</v>
      </c>
      <c r="E61" s="29" t="s">
        <v>127</v>
      </c>
    </row>
    <row r="62" spans="1:16" ht="12.75">
      <c r="A62" s="19" t="s">
        <v>35</v>
      </c>
      <c s="23" t="s">
        <v>131</v>
      </c>
      <c s="23" t="s">
        <v>132</v>
      </c>
      <c s="19" t="s">
        <v>19</v>
      </c>
      <c s="24" t="s">
        <v>133</v>
      </c>
      <c s="25" t="s">
        <v>96</v>
      </c>
      <c s="26">
        <v>1221.12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76.5">
      <c r="A63" s="28" t="s">
        <v>40</v>
      </c>
      <c r="E63" s="29" t="s">
        <v>134</v>
      </c>
    </row>
    <row r="64" spans="1:5" ht="38.25">
      <c r="A64" s="30" t="s">
        <v>42</v>
      </c>
      <c r="E64" s="31" t="s">
        <v>135</v>
      </c>
    </row>
    <row r="65" spans="1:5" ht="369.75">
      <c r="A65" t="s">
        <v>43</v>
      </c>
      <c r="E65" s="29" t="s">
        <v>127</v>
      </c>
    </row>
    <row r="66" spans="1:16" ht="12.75">
      <c r="A66" s="19" t="s">
        <v>35</v>
      </c>
      <c s="23" t="s">
        <v>136</v>
      </c>
      <c s="23" t="s">
        <v>132</v>
      </c>
      <c s="19" t="s">
        <v>13</v>
      </c>
      <c s="24" t="s">
        <v>133</v>
      </c>
      <c s="25" t="s">
        <v>96</v>
      </c>
      <c s="26">
        <v>29.439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51">
      <c r="A67" s="28" t="s">
        <v>40</v>
      </c>
      <c r="E67" s="29" t="s">
        <v>137</v>
      </c>
    </row>
    <row r="68" spans="1:5" ht="12.75">
      <c r="A68" s="30" t="s">
        <v>42</v>
      </c>
      <c r="E68" s="31" t="s">
        <v>138</v>
      </c>
    </row>
    <row r="69" spans="1:5" ht="369.75">
      <c r="A69" t="s">
        <v>43</v>
      </c>
      <c r="E69" s="29" t="s">
        <v>127</v>
      </c>
    </row>
    <row r="70" spans="1:16" ht="12.75">
      <c r="A70" s="19" t="s">
        <v>35</v>
      </c>
      <c s="23" t="s">
        <v>139</v>
      </c>
      <c s="23" t="s">
        <v>140</v>
      </c>
      <c s="19" t="s">
        <v>37</v>
      </c>
      <c s="24" t="s">
        <v>141</v>
      </c>
      <c s="25" t="s">
        <v>96</v>
      </c>
      <c s="26">
        <v>149.3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51">
      <c r="A71" s="28" t="s">
        <v>40</v>
      </c>
      <c r="E71" s="29" t="s">
        <v>142</v>
      </c>
    </row>
    <row r="72" spans="1:5" ht="38.25">
      <c r="A72" s="30" t="s">
        <v>42</v>
      </c>
      <c r="E72" s="31" t="s">
        <v>143</v>
      </c>
    </row>
    <row r="73" spans="1:5" ht="25.5">
      <c r="A73" t="s">
        <v>43</v>
      </c>
      <c r="E73" s="29" t="s">
        <v>144</v>
      </c>
    </row>
    <row r="74" spans="1:16" ht="12.75">
      <c r="A74" s="19" t="s">
        <v>35</v>
      </c>
      <c s="23" t="s">
        <v>145</v>
      </c>
      <c s="23" t="s">
        <v>146</v>
      </c>
      <c s="19" t="s">
        <v>37</v>
      </c>
      <c s="24" t="s">
        <v>147</v>
      </c>
      <c s="25" t="s">
        <v>110</v>
      </c>
      <c s="26">
        <v>2729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38.25">
      <c r="A75" s="28" t="s">
        <v>40</v>
      </c>
      <c r="E75" s="29" t="s">
        <v>148</v>
      </c>
    </row>
    <row r="76" spans="1:5" ht="12.75">
      <c r="A76" s="30" t="s">
        <v>42</v>
      </c>
      <c r="E76" s="31" t="s">
        <v>149</v>
      </c>
    </row>
    <row r="77" spans="1:5" ht="25.5">
      <c r="A77" t="s">
        <v>43</v>
      </c>
      <c r="E77" s="29" t="s">
        <v>144</v>
      </c>
    </row>
    <row r="78" spans="1:16" ht="12.75">
      <c r="A78" s="19" t="s">
        <v>35</v>
      </c>
      <c s="23" t="s">
        <v>150</v>
      </c>
      <c s="23" t="s">
        <v>151</v>
      </c>
      <c s="19" t="s">
        <v>37</v>
      </c>
      <c s="24" t="s">
        <v>152</v>
      </c>
      <c s="25" t="s">
        <v>70</v>
      </c>
      <c s="26">
        <v>8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25.5">
      <c r="A79" s="28" t="s">
        <v>40</v>
      </c>
      <c r="E79" s="29" t="s">
        <v>153</v>
      </c>
    </row>
    <row r="80" spans="1:5" ht="12.75">
      <c r="A80" s="30" t="s">
        <v>42</v>
      </c>
      <c r="E80" s="31" t="s">
        <v>37</v>
      </c>
    </row>
    <row r="81" spans="1:5" ht="25.5">
      <c r="A81" t="s">
        <v>43</v>
      </c>
      <c r="E81" s="29" t="s">
        <v>144</v>
      </c>
    </row>
    <row r="82" spans="1:16" ht="12.75">
      <c r="A82" s="19" t="s">
        <v>35</v>
      </c>
      <c s="23" t="s">
        <v>154</v>
      </c>
      <c s="23" t="s">
        <v>155</v>
      </c>
      <c s="19" t="s">
        <v>37</v>
      </c>
      <c s="24" t="s">
        <v>156</v>
      </c>
      <c s="25" t="s">
        <v>110</v>
      </c>
      <c s="26">
        <v>6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51">
      <c r="A83" s="28" t="s">
        <v>40</v>
      </c>
      <c r="E83" s="29" t="s">
        <v>157</v>
      </c>
    </row>
    <row r="84" spans="1:5" ht="12.75">
      <c r="A84" s="30" t="s">
        <v>42</v>
      </c>
      <c r="E84" s="31" t="s">
        <v>37</v>
      </c>
    </row>
    <row r="85" spans="1:5" ht="25.5">
      <c r="A85" t="s">
        <v>43</v>
      </c>
      <c r="E85" s="29" t="s">
        <v>144</v>
      </c>
    </row>
    <row r="86" spans="1:16" ht="12.75">
      <c r="A86" s="19" t="s">
        <v>35</v>
      </c>
      <c s="23" t="s">
        <v>158</v>
      </c>
      <c s="23" t="s">
        <v>159</v>
      </c>
      <c s="19" t="s">
        <v>37</v>
      </c>
      <c s="24" t="s">
        <v>160</v>
      </c>
      <c s="25" t="s">
        <v>96</v>
      </c>
      <c s="26">
        <v>1308.319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161</v>
      </c>
    </row>
    <row r="88" spans="1:5" ht="63.75">
      <c r="A88" s="30" t="s">
        <v>42</v>
      </c>
      <c r="E88" s="31" t="s">
        <v>162</v>
      </c>
    </row>
    <row r="89" spans="1:5" ht="191.25">
      <c r="A89" t="s">
        <v>43</v>
      </c>
      <c r="E89" s="29" t="s">
        <v>163</v>
      </c>
    </row>
    <row r="90" spans="1:16" ht="12.75">
      <c r="A90" s="19" t="s">
        <v>35</v>
      </c>
      <c s="23" t="s">
        <v>164</v>
      </c>
      <c s="23" t="s">
        <v>165</v>
      </c>
      <c s="19" t="s">
        <v>37</v>
      </c>
      <c s="24" t="s">
        <v>166</v>
      </c>
      <c s="25" t="s">
        <v>96</v>
      </c>
      <c s="26">
        <v>9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25.5">
      <c r="A91" s="28" t="s">
        <v>40</v>
      </c>
      <c r="E91" s="29" t="s">
        <v>167</v>
      </c>
    </row>
    <row r="92" spans="1:5" ht="12.75">
      <c r="A92" s="30" t="s">
        <v>42</v>
      </c>
      <c r="E92" s="31" t="s">
        <v>168</v>
      </c>
    </row>
    <row r="93" spans="1:5" ht="280.5">
      <c r="A93" t="s">
        <v>43</v>
      </c>
      <c r="E93" s="29" t="s">
        <v>169</v>
      </c>
    </row>
    <row r="94" spans="1:16" ht="12.75">
      <c r="A94" s="19" t="s">
        <v>35</v>
      </c>
      <c s="23" t="s">
        <v>170</v>
      </c>
      <c s="23" t="s">
        <v>171</v>
      </c>
      <c s="19" t="s">
        <v>37</v>
      </c>
      <c s="24" t="s">
        <v>172</v>
      </c>
      <c s="25" t="s">
        <v>173</v>
      </c>
      <c s="26">
        <v>3548.6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25.5">
      <c r="A95" s="28" t="s">
        <v>40</v>
      </c>
      <c r="E95" s="29" t="s">
        <v>174</v>
      </c>
    </row>
    <row r="96" spans="1:5" ht="63.75">
      <c r="A96" s="30" t="s">
        <v>42</v>
      </c>
      <c r="E96" s="31" t="s">
        <v>175</v>
      </c>
    </row>
    <row r="97" spans="1:5" ht="25.5">
      <c r="A97" t="s">
        <v>43</v>
      </c>
      <c r="E97" s="29" t="s">
        <v>176</v>
      </c>
    </row>
    <row r="98" spans="1:16" ht="12.75">
      <c r="A98" s="19" t="s">
        <v>35</v>
      </c>
      <c s="23" t="s">
        <v>177</v>
      </c>
      <c s="23" t="s">
        <v>178</v>
      </c>
      <c s="19" t="s">
        <v>37</v>
      </c>
      <c s="24" t="s">
        <v>179</v>
      </c>
      <c s="25" t="s">
        <v>173</v>
      </c>
      <c s="26">
        <v>33.5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180</v>
      </c>
    </row>
    <row r="100" spans="1:5" ht="12.75">
      <c r="A100" s="30" t="s">
        <v>42</v>
      </c>
      <c r="E100" s="31" t="s">
        <v>181</v>
      </c>
    </row>
    <row r="101" spans="1:5" ht="12.75">
      <c r="A101" t="s">
        <v>43</v>
      </c>
      <c r="E101" s="29" t="s">
        <v>182</v>
      </c>
    </row>
    <row r="102" spans="1:16" ht="12.75">
      <c r="A102" s="19" t="s">
        <v>35</v>
      </c>
      <c s="23" t="s">
        <v>183</v>
      </c>
      <c s="23" t="s">
        <v>184</v>
      </c>
      <c s="19" t="s">
        <v>37</v>
      </c>
      <c s="24" t="s">
        <v>185</v>
      </c>
      <c s="25" t="s">
        <v>173</v>
      </c>
      <c s="26">
        <v>33.5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186</v>
      </c>
    </row>
    <row r="104" spans="1:5" ht="12.75">
      <c r="A104" s="30" t="s">
        <v>42</v>
      </c>
      <c r="E104" s="31" t="s">
        <v>181</v>
      </c>
    </row>
    <row r="105" spans="1:5" ht="25.5">
      <c r="A105" t="s">
        <v>43</v>
      </c>
      <c r="E105" s="29" t="s">
        <v>187</v>
      </c>
    </row>
    <row r="106" spans="1:16" ht="12.75">
      <c r="A106" s="19" t="s">
        <v>35</v>
      </c>
      <c s="23" t="s">
        <v>188</v>
      </c>
      <c s="23" t="s">
        <v>189</v>
      </c>
      <c s="19" t="s">
        <v>23</v>
      </c>
      <c s="24" t="s">
        <v>190</v>
      </c>
      <c s="25" t="s">
        <v>96</v>
      </c>
      <c s="26">
        <v>1071.762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63.75">
      <c r="A107" s="28" t="s">
        <v>40</v>
      </c>
      <c r="E107" s="29" t="s">
        <v>191</v>
      </c>
    </row>
    <row r="108" spans="1:5" ht="38.25">
      <c r="A108" s="30" t="s">
        <v>42</v>
      </c>
      <c r="E108" s="31" t="s">
        <v>192</v>
      </c>
    </row>
    <row r="109" spans="1:5" ht="51">
      <c r="A109" t="s">
        <v>43</v>
      </c>
      <c r="E109" s="29" t="s">
        <v>193</v>
      </c>
    </row>
    <row r="110" spans="1:16" ht="12.75">
      <c r="A110" s="19" t="s">
        <v>35</v>
      </c>
      <c s="23" t="s">
        <v>194</v>
      </c>
      <c s="23" t="s">
        <v>189</v>
      </c>
      <c s="19" t="s">
        <v>25</v>
      </c>
      <c s="24" t="s">
        <v>190</v>
      </c>
      <c s="25" t="s">
        <v>96</v>
      </c>
      <c s="26">
        <v>21.772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195</v>
      </c>
    </row>
    <row r="112" spans="1:5" ht="12.75">
      <c r="A112" s="30" t="s">
        <v>42</v>
      </c>
      <c r="E112" s="31" t="s">
        <v>196</v>
      </c>
    </row>
    <row r="113" spans="1:5" ht="51">
      <c r="A113" t="s">
        <v>43</v>
      </c>
      <c r="E113" s="29" t="s">
        <v>193</v>
      </c>
    </row>
    <row r="114" spans="1:18" ht="12.75" customHeight="1">
      <c r="A114" s="5" t="s">
        <v>33</v>
      </c>
      <c s="5"/>
      <c s="35" t="s">
        <v>13</v>
      </c>
      <c s="5"/>
      <c s="21" t="s">
        <v>197</v>
      </c>
      <c s="5"/>
      <c s="5"/>
      <c s="5"/>
      <c s="36">
        <f>0+Q114</f>
      </c>
      <c r="O114">
        <f>0+R114</f>
      </c>
      <c r="Q114">
        <f>0+I115+I119+I123+I127+I131</f>
      </c>
      <c>
        <f>0+O115+O119+O123+O127+O131</f>
      </c>
    </row>
    <row r="115" spans="1:16" ht="12.75">
      <c r="A115" s="19" t="s">
        <v>35</v>
      </c>
      <c s="23" t="s">
        <v>198</v>
      </c>
      <c s="23" t="s">
        <v>199</v>
      </c>
      <c s="19" t="s">
        <v>37</v>
      </c>
      <c s="24" t="s">
        <v>200</v>
      </c>
      <c s="25" t="s">
        <v>173</v>
      </c>
      <c s="26">
        <v>156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25.5">
      <c r="A116" s="28" t="s">
        <v>40</v>
      </c>
      <c r="E116" s="29" t="s">
        <v>201</v>
      </c>
    </row>
    <row r="117" spans="1:5" ht="12.75">
      <c r="A117" s="30" t="s">
        <v>42</v>
      </c>
      <c r="E117" s="31" t="s">
        <v>202</v>
      </c>
    </row>
    <row r="118" spans="1:5" ht="25.5">
      <c r="A118" t="s">
        <v>43</v>
      </c>
      <c r="E118" s="29" t="s">
        <v>203</v>
      </c>
    </row>
    <row r="119" spans="1:16" ht="12.75">
      <c r="A119" s="19" t="s">
        <v>35</v>
      </c>
      <c s="23" t="s">
        <v>204</v>
      </c>
      <c s="23" t="s">
        <v>205</v>
      </c>
      <c s="19" t="s">
        <v>37</v>
      </c>
      <c s="24" t="s">
        <v>206</v>
      </c>
      <c s="25" t="s">
        <v>110</v>
      </c>
      <c s="26">
        <v>78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63.75">
      <c r="A120" s="28" t="s">
        <v>40</v>
      </c>
      <c r="E120" s="29" t="s">
        <v>207</v>
      </c>
    </row>
    <row r="121" spans="1:5" ht="12.75">
      <c r="A121" s="30" t="s">
        <v>42</v>
      </c>
      <c r="E121" s="31" t="s">
        <v>37</v>
      </c>
    </row>
    <row r="122" spans="1:5" ht="165.75">
      <c r="A122" t="s">
        <v>43</v>
      </c>
      <c r="E122" s="29" t="s">
        <v>208</v>
      </c>
    </row>
    <row r="123" spans="1:16" ht="12.75">
      <c r="A123" s="19" t="s">
        <v>35</v>
      </c>
      <c s="23" t="s">
        <v>209</v>
      </c>
      <c s="23" t="s">
        <v>210</v>
      </c>
      <c s="19" t="s">
        <v>19</v>
      </c>
      <c s="24" t="s">
        <v>211</v>
      </c>
      <c s="25" t="s">
        <v>173</v>
      </c>
      <c s="26">
        <v>4484.9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25.5">
      <c r="A124" s="28" t="s">
        <v>40</v>
      </c>
      <c r="E124" s="29" t="s">
        <v>201</v>
      </c>
    </row>
    <row r="125" spans="1:5" ht="63.75">
      <c r="A125" s="30" t="s">
        <v>42</v>
      </c>
      <c r="E125" s="31" t="s">
        <v>212</v>
      </c>
    </row>
    <row r="126" spans="1:5" ht="102">
      <c r="A126" t="s">
        <v>43</v>
      </c>
      <c r="E126" s="29" t="s">
        <v>213</v>
      </c>
    </row>
    <row r="127" spans="1:16" ht="12.75">
      <c r="A127" s="19" t="s">
        <v>35</v>
      </c>
      <c s="23" t="s">
        <v>214</v>
      </c>
      <c s="23" t="s">
        <v>210</v>
      </c>
      <c s="19" t="s">
        <v>13</v>
      </c>
      <c s="24" t="s">
        <v>211</v>
      </c>
      <c s="25" t="s">
        <v>173</v>
      </c>
      <c s="26">
        <v>5959.36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51">
      <c r="A128" s="28" t="s">
        <v>40</v>
      </c>
      <c r="E128" s="29" t="s">
        <v>215</v>
      </c>
    </row>
    <row r="129" spans="1:5" ht="38.25">
      <c r="A129" s="30" t="s">
        <v>42</v>
      </c>
      <c r="E129" s="31" t="s">
        <v>216</v>
      </c>
    </row>
    <row r="130" spans="1:5" ht="102">
      <c r="A130" t="s">
        <v>43</v>
      </c>
      <c r="E130" s="29" t="s">
        <v>213</v>
      </c>
    </row>
    <row r="131" spans="1:16" ht="12.75">
      <c r="A131" s="19" t="s">
        <v>35</v>
      </c>
      <c s="23" t="s">
        <v>217</v>
      </c>
      <c s="23" t="s">
        <v>218</v>
      </c>
      <c s="19" t="s">
        <v>37</v>
      </c>
      <c s="24" t="s">
        <v>219</v>
      </c>
      <c s="25" t="s">
        <v>96</v>
      </c>
      <c s="26">
        <v>4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12.75">
      <c r="A132" s="28" t="s">
        <v>40</v>
      </c>
      <c r="E132" s="29" t="s">
        <v>220</v>
      </c>
    </row>
    <row r="133" spans="1:5" ht="12.75">
      <c r="A133" s="30" t="s">
        <v>42</v>
      </c>
      <c r="E133" s="31" t="s">
        <v>221</v>
      </c>
    </row>
    <row r="134" spans="1:5" ht="369.75">
      <c r="A134" t="s">
        <v>43</v>
      </c>
      <c r="E134" s="29" t="s">
        <v>222</v>
      </c>
    </row>
    <row r="135" spans="1:18" ht="12.75" customHeight="1">
      <c r="A135" s="5" t="s">
        <v>33</v>
      </c>
      <c s="5"/>
      <c s="35" t="s">
        <v>23</v>
      </c>
      <c s="5"/>
      <c s="21" t="s">
        <v>223</v>
      </c>
      <c s="5"/>
      <c s="5"/>
      <c s="5"/>
      <c s="36">
        <f>0+Q135</f>
      </c>
      <c r="O135">
        <f>0+R135</f>
      </c>
      <c r="Q135">
        <f>0+I136+I140+I144</f>
      </c>
      <c>
        <f>0+O136+O140+O144</f>
      </c>
    </row>
    <row r="136" spans="1:16" ht="12.75">
      <c r="A136" s="19" t="s">
        <v>35</v>
      </c>
      <c s="23" t="s">
        <v>224</v>
      </c>
      <c s="23" t="s">
        <v>225</v>
      </c>
      <c s="19" t="s">
        <v>37</v>
      </c>
      <c s="24" t="s">
        <v>226</v>
      </c>
      <c s="25" t="s">
        <v>96</v>
      </c>
      <c s="26">
        <v>11.13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25.5">
      <c r="A137" s="28" t="s">
        <v>40</v>
      </c>
      <c r="E137" s="29" t="s">
        <v>227</v>
      </c>
    </row>
    <row r="138" spans="1:5" ht="38.25">
      <c r="A138" s="30" t="s">
        <v>42</v>
      </c>
      <c r="E138" s="31" t="s">
        <v>228</v>
      </c>
    </row>
    <row r="139" spans="1:5" ht="369.75">
      <c r="A139" t="s">
        <v>43</v>
      </c>
      <c r="E139" s="29" t="s">
        <v>229</v>
      </c>
    </row>
    <row r="140" spans="1:16" ht="12.75">
      <c r="A140" s="19" t="s">
        <v>35</v>
      </c>
      <c s="23" t="s">
        <v>230</v>
      </c>
      <c s="23" t="s">
        <v>231</v>
      </c>
      <c s="19" t="s">
        <v>37</v>
      </c>
      <c s="24" t="s">
        <v>232</v>
      </c>
      <c s="25" t="s">
        <v>96</v>
      </c>
      <c s="26">
        <v>5.544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12.75">
      <c r="A141" s="28" t="s">
        <v>40</v>
      </c>
      <c r="E141" s="29" t="s">
        <v>233</v>
      </c>
    </row>
    <row r="142" spans="1:5" ht="12.75">
      <c r="A142" s="30" t="s">
        <v>42</v>
      </c>
      <c r="E142" s="31" t="s">
        <v>234</v>
      </c>
    </row>
    <row r="143" spans="1:5" ht="38.25">
      <c r="A143" t="s">
        <v>43</v>
      </c>
      <c r="E143" s="29" t="s">
        <v>235</v>
      </c>
    </row>
    <row r="144" spans="1:16" ht="12.75">
      <c r="A144" s="19" t="s">
        <v>35</v>
      </c>
      <c s="23" t="s">
        <v>236</v>
      </c>
      <c s="23" t="s">
        <v>237</v>
      </c>
      <c s="19" t="s">
        <v>37</v>
      </c>
      <c s="24" t="s">
        <v>238</v>
      </c>
      <c s="25" t="s">
        <v>96</v>
      </c>
      <c s="26">
        <v>5.28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25.5">
      <c r="A145" s="28" t="s">
        <v>40</v>
      </c>
      <c r="E145" s="29" t="s">
        <v>239</v>
      </c>
    </row>
    <row r="146" spans="1:5" ht="12.75">
      <c r="A146" s="30" t="s">
        <v>42</v>
      </c>
      <c r="E146" s="31" t="s">
        <v>240</v>
      </c>
    </row>
    <row r="147" spans="1:5" ht="102">
      <c r="A147" t="s">
        <v>43</v>
      </c>
      <c r="E147" s="29" t="s">
        <v>241</v>
      </c>
    </row>
    <row r="148" spans="1:18" ht="12.75" customHeight="1">
      <c r="A148" s="5" t="s">
        <v>33</v>
      </c>
      <c s="5"/>
      <c s="35" t="s">
        <v>25</v>
      </c>
      <c s="5"/>
      <c s="21" t="s">
        <v>242</v>
      </c>
      <c s="5"/>
      <c s="5"/>
      <c s="5"/>
      <c s="36">
        <f>0+Q148</f>
      </c>
      <c r="O148">
        <f>0+R148</f>
      </c>
      <c r="Q148">
        <f>0+I149+I153+I157+I161+I165+I169+I173+I177+I181+I185+I189+I193+I197+I201+I205+I209+I213+I217+I221</f>
      </c>
      <c>
        <f>0+O149+O153+O157+O161+O165+O169+O173+O177+O181+O185+O189+O193+O197+O201+O205+O209+O213+O217+O221</f>
      </c>
    </row>
    <row r="149" spans="1:16" ht="12.75">
      <c r="A149" s="19" t="s">
        <v>35</v>
      </c>
      <c s="23" t="s">
        <v>243</v>
      </c>
      <c s="23" t="s">
        <v>189</v>
      </c>
      <c s="19" t="s">
        <v>19</v>
      </c>
      <c s="24" t="s">
        <v>190</v>
      </c>
      <c s="25" t="s">
        <v>96</v>
      </c>
      <c s="26">
        <v>186.12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244</v>
      </c>
    </row>
    <row r="151" spans="1:5" ht="51">
      <c r="A151" s="30" t="s">
        <v>42</v>
      </c>
      <c r="E151" s="31" t="s">
        <v>245</v>
      </c>
    </row>
    <row r="152" spans="1:5" ht="51">
      <c r="A152" t="s">
        <v>43</v>
      </c>
      <c r="E152" s="29" t="s">
        <v>193</v>
      </c>
    </row>
    <row r="153" spans="1:16" ht="12.75">
      <c r="A153" s="19" t="s">
        <v>35</v>
      </c>
      <c s="23" t="s">
        <v>246</v>
      </c>
      <c s="23" t="s">
        <v>189</v>
      </c>
      <c s="19" t="s">
        <v>13</v>
      </c>
      <c s="24" t="s">
        <v>190</v>
      </c>
      <c s="25" t="s">
        <v>96</v>
      </c>
      <c s="26">
        <v>685.356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247</v>
      </c>
    </row>
    <row r="155" spans="1:5" ht="38.25">
      <c r="A155" s="30" t="s">
        <v>42</v>
      </c>
      <c r="E155" s="31" t="s">
        <v>248</v>
      </c>
    </row>
    <row r="156" spans="1:5" ht="51">
      <c r="A156" t="s">
        <v>43</v>
      </c>
      <c r="E156" s="29" t="s">
        <v>193</v>
      </c>
    </row>
    <row r="157" spans="1:16" ht="12.75">
      <c r="A157" s="19" t="s">
        <v>35</v>
      </c>
      <c s="23" t="s">
        <v>249</v>
      </c>
      <c s="23" t="s">
        <v>189</v>
      </c>
      <c s="19" t="s">
        <v>12</v>
      </c>
      <c s="24" t="s">
        <v>190</v>
      </c>
      <c s="25" t="s">
        <v>96</v>
      </c>
      <c s="26">
        <v>5.8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12.75">
      <c r="A158" s="28" t="s">
        <v>40</v>
      </c>
      <c r="E158" s="29" t="s">
        <v>250</v>
      </c>
    </row>
    <row r="159" spans="1:5" ht="12.75">
      <c r="A159" s="30" t="s">
        <v>42</v>
      </c>
      <c r="E159" s="31" t="s">
        <v>251</v>
      </c>
    </row>
    <row r="160" spans="1:5" ht="51">
      <c r="A160" t="s">
        <v>43</v>
      </c>
      <c r="E160" s="29" t="s">
        <v>193</v>
      </c>
    </row>
    <row r="161" spans="1:16" ht="12.75">
      <c r="A161" s="19" t="s">
        <v>35</v>
      </c>
      <c s="23" t="s">
        <v>252</v>
      </c>
      <c s="23" t="s">
        <v>253</v>
      </c>
      <c s="19" t="s">
        <v>37</v>
      </c>
      <c s="24" t="s">
        <v>254</v>
      </c>
      <c s="25" t="s">
        <v>96</v>
      </c>
      <c s="26">
        <v>606.262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51">
      <c r="A162" s="28" t="s">
        <v>40</v>
      </c>
      <c r="E162" s="29" t="s">
        <v>255</v>
      </c>
    </row>
    <row r="163" spans="1:5" ht="63.75">
      <c r="A163" s="30" t="s">
        <v>42</v>
      </c>
      <c r="E163" s="31" t="s">
        <v>256</v>
      </c>
    </row>
    <row r="164" spans="1:5" ht="102">
      <c r="A164" t="s">
        <v>43</v>
      </c>
      <c r="E164" s="29" t="s">
        <v>257</v>
      </c>
    </row>
    <row r="165" spans="1:16" ht="12.75">
      <c r="A165" s="19" t="s">
        <v>35</v>
      </c>
      <c s="23" t="s">
        <v>258</v>
      </c>
      <c s="23" t="s">
        <v>259</v>
      </c>
      <c s="19" t="s">
        <v>37</v>
      </c>
      <c s="24" t="s">
        <v>260</v>
      </c>
      <c s="25" t="s">
        <v>96</v>
      </c>
      <c s="26">
        <v>290.2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25.5">
      <c r="A166" s="28" t="s">
        <v>40</v>
      </c>
      <c r="E166" s="29" t="s">
        <v>261</v>
      </c>
    </row>
    <row r="167" spans="1:5" ht="12.75">
      <c r="A167" s="30" t="s">
        <v>42</v>
      </c>
      <c r="E167" s="31" t="s">
        <v>262</v>
      </c>
    </row>
    <row r="168" spans="1:5" ht="38.25">
      <c r="A168" t="s">
        <v>43</v>
      </c>
      <c r="E168" s="29" t="s">
        <v>263</v>
      </c>
    </row>
    <row r="169" spans="1:16" ht="12.75">
      <c r="A169" s="19" t="s">
        <v>35</v>
      </c>
      <c s="23" t="s">
        <v>264</v>
      </c>
      <c s="23" t="s">
        <v>265</v>
      </c>
      <c s="19" t="s">
        <v>37</v>
      </c>
      <c s="24" t="s">
        <v>266</v>
      </c>
      <c s="25" t="s">
        <v>173</v>
      </c>
      <c s="26">
        <v>5453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25.5">
      <c r="A170" s="28" t="s">
        <v>40</v>
      </c>
      <c r="E170" s="29" t="s">
        <v>267</v>
      </c>
    </row>
    <row r="171" spans="1:5" ht="12.75">
      <c r="A171" s="30" t="s">
        <v>42</v>
      </c>
      <c r="E171" s="31" t="s">
        <v>268</v>
      </c>
    </row>
    <row r="172" spans="1:5" ht="51">
      <c r="A172" t="s">
        <v>43</v>
      </c>
      <c r="E172" s="29" t="s">
        <v>269</v>
      </c>
    </row>
    <row r="173" spans="1:16" ht="12.75">
      <c r="A173" s="19" t="s">
        <v>35</v>
      </c>
      <c s="23" t="s">
        <v>270</v>
      </c>
      <c s="23" t="s">
        <v>265</v>
      </c>
      <c s="19" t="s">
        <v>271</v>
      </c>
      <c s="24" t="s">
        <v>266</v>
      </c>
      <c s="25" t="s">
        <v>173</v>
      </c>
      <c s="26">
        <v>11658.29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12.75">
      <c r="A174" s="28" t="s">
        <v>40</v>
      </c>
      <c r="E174" s="29" t="s">
        <v>272</v>
      </c>
    </row>
    <row r="175" spans="1:5" ht="51">
      <c r="A175" s="30" t="s">
        <v>42</v>
      </c>
      <c r="E175" s="31" t="s">
        <v>273</v>
      </c>
    </row>
    <row r="176" spans="1:5" ht="51">
      <c r="A176" t="s">
        <v>43</v>
      </c>
      <c r="E176" s="29" t="s">
        <v>269</v>
      </c>
    </row>
    <row r="177" spans="1:16" ht="12.75">
      <c r="A177" s="19" t="s">
        <v>35</v>
      </c>
      <c s="23" t="s">
        <v>274</v>
      </c>
      <c s="23" t="s">
        <v>265</v>
      </c>
      <c s="19" t="s">
        <v>275</v>
      </c>
      <c s="24" t="s">
        <v>266</v>
      </c>
      <c s="25" t="s">
        <v>173</v>
      </c>
      <c s="26">
        <v>2355.3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38.25">
      <c r="A178" s="28" t="s">
        <v>40</v>
      </c>
      <c r="E178" s="29" t="s">
        <v>276</v>
      </c>
    </row>
    <row r="179" spans="1:5" ht="12.75">
      <c r="A179" s="30" t="s">
        <v>42</v>
      </c>
      <c r="E179" s="31" t="s">
        <v>277</v>
      </c>
    </row>
    <row r="180" spans="1:5" ht="51">
      <c r="A180" t="s">
        <v>43</v>
      </c>
      <c r="E180" s="29" t="s">
        <v>269</v>
      </c>
    </row>
    <row r="181" spans="1:16" ht="12.75">
      <c r="A181" s="19" t="s">
        <v>35</v>
      </c>
      <c s="23" t="s">
        <v>278</v>
      </c>
      <c s="23" t="s">
        <v>279</v>
      </c>
      <c s="19" t="s">
        <v>37</v>
      </c>
      <c s="24" t="s">
        <v>280</v>
      </c>
      <c s="25" t="s">
        <v>173</v>
      </c>
      <c s="26">
        <v>8589.5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25.5">
      <c r="A182" s="28" t="s">
        <v>40</v>
      </c>
      <c r="E182" s="29" t="s">
        <v>281</v>
      </c>
    </row>
    <row r="183" spans="1:5" ht="51">
      <c r="A183" s="30" t="s">
        <v>42</v>
      </c>
      <c r="E183" s="31" t="s">
        <v>282</v>
      </c>
    </row>
    <row r="184" spans="1:5" ht="51">
      <c r="A184" t="s">
        <v>43</v>
      </c>
      <c r="E184" s="29" t="s">
        <v>269</v>
      </c>
    </row>
    <row r="185" spans="1:16" ht="12.75">
      <c r="A185" s="19" t="s">
        <v>35</v>
      </c>
      <c s="23" t="s">
        <v>283</v>
      </c>
      <c s="23" t="s">
        <v>284</v>
      </c>
      <c s="19" t="s">
        <v>37</v>
      </c>
      <c s="24" t="s">
        <v>285</v>
      </c>
      <c s="25" t="s">
        <v>173</v>
      </c>
      <c s="26">
        <v>5453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25.5">
      <c r="A186" s="28" t="s">
        <v>40</v>
      </c>
      <c r="E186" s="29" t="s">
        <v>286</v>
      </c>
    </row>
    <row r="187" spans="1:5" ht="12.75">
      <c r="A187" s="30" t="s">
        <v>42</v>
      </c>
      <c r="E187" s="31" t="s">
        <v>268</v>
      </c>
    </row>
    <row r="188" spans="1:5" ht="51">
      <c r="A188" t="s">
        <v>43</v>
      </c>
      <c r="E188" s="29" t="s">
        <v>287</v>
      </c>
    </row>
    <row r="189" spans="1:16" ht="12.75">
      <c r="A189" s="19" t="s">
        <v>35</v>
      </c>
      <c s="23" t="s">
        <v>288</v>
      </c>
      <c s="23" t="s">
        <v>289</v>
      </c>
      <c s="19" t="s">
        <v>37</v>
      </c>
      <c s="24" t="s">
        <v>290</v>
      </c>
      <c s="25" t="s">
        <v>173</v>
      </c>
      <c s="26">
        <v>8589.5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25.5">
      <c r="A190" s="28" t="s">
        <v>40</v>
      </c>
      <c r="E190" s="29" t="s">
        <v>291</v>
      </c>
    </row>
    <row r="191" spans="1:5" ht="51">
      <c r="A191" s="30" t="s">
        <v>42</v>
      </c>
      <c r="E191" s="31" t="s">
        <v>292</v>
      </c>
    </row>
    <row r="192" spans="1:5" ht="140.25">
      <c r="A192" t="s">
        <v>43</v>
      </c>
      <c r="E192" s="29" t="s">
        <v>293</v>
      </c>
    </row>
    <row r="193" spans="1:16" ht="12.75">
      <c r="A193" s="19" t="s">
        <v>35</v>
      </c>
      <c s="23" t="s">
        <v>294</v>
      </c>
      <c s="23" t="s">
        <v>295</v>
      </c>
      <c s="19" t="s">
        <v>37</v>
      </c>
      <c s="24" t="s">
        <v>296</v>
      </c>
      <c s="25" t="s">
        <v>96</v>
      </c>
      <c s="26">
        <v>242.596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38.25">
      <c r="A194" s="28" t="s">
        <v>40</v>
      </c>
      <c r="E194" s="29" t="s">
        <v>297</v>
      </c>
    </row>
    <row r="195" spans="1:5" ht="12.75">
      <c r="A195" s="30" t="s">
        <v>42</v>
      </c>
      <c r="E195" s="31" t="s">
        <v>298</v>
      </c>
    </row>
    <row r="196" spans="1:5" ht="140.25">
      <c r="A196" t="s">
        <v>43</v>
      </c>
      <c r="E196" s="29" t="s">
        <v>293</v>
      </c>
    </row>
    <row r="197" spans="1:16" ht="12.75">
      <c r="A197" s="19" t="s">
        <v>35</v>
      </c>
      <c s="23" t="s">
        <v>299</v>
      </c>
      <c s="23" t="s">
        <v>300</v>
      </c>
      <c s="19" t="s">
        <v>37</v>
      </c>
      <c s="24" t="s">
        <v>301</v>
      </c>
      <c s="25" t="s">
        <v>173</v>
      </c>
      <c s="26">
        <v>8086.53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25.5">
      <c r="A198" s="28" t="s">
        <v>40</v>
      </c>
      <c r="E198" s="29" t="s">
        <v>302</v>
      </c>
    </row>
    <row r="199" spans="1:5" ht="12.75">
      <c r="A199" s="30" t="s">
        <v>42</v>
      </c>
      <c r="E199" s="31" t="s">
        <v>303</v>
      </c>
    </row>
    <row r="200" spans="1:5" ht="140.25">
      <c r="A200" t="s">
        <v>43</v>
      </c>
      <c r="E200" s="29" t="s">
        <v>293</v>
      </c>
    </row>
    <row r="201" spans="1:16" ht="12.75">
      <c r="A201" s="19" t="s">
        <v>35</v>
      </c>
      <c s="23" t="s">
        <v>304</v>
      </c>
      <c s="23" t="s">
        <v>305</v>
      </c>
      <c s="19" t="s">
        <v>37</v>
      </c>
      <c s="24" t="s">
        <v>306</v>
      </c>
      <c s="25" t="s">
        <v>173</v>
      </c>
      <c s="26">
        <v>701.76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25.5">
      <c r="A202" s="28" t="s">
        <v>40</v>
      </c>
      <c r="E202" s="29" t="s">
        <v>302</v>
      </c>
    </row>
    <row r="203" spans="1:5" ht="12.75">
      <c r="A203" s="30" t="s">
        <v>42</v>
      </c>
      <c r="E203" s="31" t="s">
        <v>307</v>
      </c>
    </row>
    <row r="204" spans="1:5" ht="140.25">
      <c r="A204" t="s">
        <v>43</v>
      </c>
      <c r="E204" s="29" t="s">
        <v>293</v>
      </c>
    </row>
    <row r="205" spans="1:16" ht="12.75">
      <c r="A205" s="19" t="s">
        <v>35</v>
      </c>
      <c s="23" t="s">
        <v>308</v>
      </c>
      <c s="23" t="s">
        <v>309</v>
      </c>
      <c s="19" t="s">
        <v>37</v>
      </c>
      <c s="24" t="s">
        <v>310</v>
      </c>
      <c s="25" t="s">
        <v>173</v>
      </c>
      <c s="26">
        <v>2355.3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25.5">
      <c r="A206" s="28" t="s">
        <v>40</v>
      </c>
      <c r="E206" s="29" t="s">
        <v>311</v>
      </c>
    </row>
    <row r="207" spans="1:5" ht="12.75">
      <c r="A207" s="30" t="s">
        <v>42</v>
      </c>
      <c r="E207" s="31" t="s">
        <v>277</v>
      </c>
    </row>
    <row r="208" spans="1:5" ht="140.25">
      <c r="A208" t="s">
        <v>43</v>
      </c>
      <c r="E208" s="29" t="s">
        <v>293</v>
      </c>
    </row>
    <row r="209" spans="1:16" ht="12.75">
      <c r="A209" s="19" t="s">
        <v>35</v>
      </c>
      <c s="23" t="s">
        <v>312</v>
      </c>
      <c s="23" t="s">
        <v>313</v>
      </c>
      <c s="19" t="s">
        <v>37</v>
      </c>
      <c s="24" t="s">
        <v>314</v>
      </c>
      <c s="25" t="s">
        <v>173</v>
      </c>
      <c s="26">
        <v>2870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12.75">
      <c r="A210" s="28" t="s">
        <v>40</v>
      </c>
      <c r="E210" s="29" t="s">
        <v>315</v>
      </c>
    </row>
    <row r="211" spans="1:5" ht="12.75">
      <c r="A211" s="30" t="s">
        <v>42</v>
      </c>
      <c r="E211" s="31" t="s">
        <v>316</v>
      </c>
    </row>
    <row r="212" spans="1:5" ht="140.25">
      <c r="A212" t="s">
        <v>43</v>
      </c>
      <c r="E212" s="29" t="s">
        <v>293</v>
      </c>
    </row>
    <row r="213" spans="1:16" ht="12.75">
      <c r="A213" s="19" t="s">
        <v>35</v>
      </c>
      <c s="23" t="s">
        <v>317</v>
      </c>
      <c s="23" t="s">
        <v>318</v>
      </c>
      <c s="19" t="s">
        <v>37</v>
      </c>
      <c s="24" t="s">
        <v>319</v>
      </c>
      <c s="25" t="s">
        <v>173</v>
      </c>
      <c s="26">
        <v>39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12.75">
      <c r="A214" s="28" t="s">
        <v>40</v>
      </c>
      <c r="E214" s="29" t="s">
        <v>320</v>
      </c>
    </row>
    <row r="215" spans="1:5" ht="12.75">
      <c r="A215" s="30" t="s">
        <v>42</v>
      </c>
      <c r="E215" s="31" t="s">
        <v>37</v>
      </c>
    </row>
    <row r="216" spans="1:5" ht="153">
      <c r="A216" t="s">
        <v>43</v>
      </c>
      <c r="E216" s="29" t="s">
        <v>321</v>
      </c>
    </row>
    <row r="217" spans="1:16" ht="12.75">
      <c r="A217" s="19" t="s">
        <v>35</v>
      </c>
      <c s="23" t="s">
        <v>322</v>
      </c>
      <c s="23" t="s">
        <v>323</v>
      </c>
      <c s="19" t="s">
        <v>37</v>
      </c>
      <c s="24" t="s">
        <v>324</v>
      </c>
      <c s="25" t="s">
        <v>173</v>
      </c>
      <c s="26">
        <v>23</v>
      </c>
      <c s="27">
        <v>0</v>
      </c>
      <c s="27">
        <f>ROUND(ROUND(H217,2)*ROUND(G217,3),2)</f>
      </c>
      <c r="O217">
        <f>(I217*21)/100</f>
      </c>
      <c t="s">
        <v>13</v>
      </c>
    </row>
    <row r="218" spans="1:5" ht="25.5">
      <c r="A218" s="28" t="s">
        <v>40</v>
      </c>
      <c r="E218" s="29" t="s">
        <v>325</v>
      </c>
    </row>
    <row r="219" spans="1:5" ht="12.75">
      <c r="A219" s="30" t="s">
        <v>42</v>
      </c>
      <c r="E219" s="31" t="s">
        <v>326</v>
      </c>
    </row>
    <row r="220" spans="1:5" ht="89.25">
      <c r="A220" t="s">
        <v>43</v>
      </c>
      <c r="E220" s="29" t="s">
        <v>327</v>
      </c>
    </row>
    <row r="221" spans="1:16" ht="12.75">
      <c r="A221" s="19" t="s">
        <v>35</v>
      </c>
      <c s="23" t="s">
        <v>328</v>
      </c>
      <c s="23" t="s">
        <v>329</v>
      </c>
      <c s="19" t="s">
        <v>37</v>
      </c>
      <c s="24" t="s">
        <v>330</v>
      </c>
      <c s="25" t="s">
        <v>110</v>
      </c>
      <c s="26">
        <v>144</v>
      </c>
      <c s="27">
        <v>0</v>
      </c>
      <c s="27">
        <f>ROUND(ROUND(H221,2)*ROUND(G221,3),2)</f>
      </c>
      <c r="O221">
        <f>(I221*21)/100</f>
      </c>
      <c t="s">
        <v>13</v>
      </c>
    </row>
    <row r="222" spans="1:5" ht="12.75">
      <c r="A222" s="28" t="s">
        <v>40</v>
      </c>
      <c r="E222" s="29" t="s">
        <v>331</v>
      </c>
    </row>
    <row r="223" spans="1:5" ht="38.25">
      <c r="A223" s="30" t="s">
        <v>42</v>
      </c>
      <c r="E223" s="31" t="s">
        <v>332</v>
      </c>
    </row>
    <row r="224" spans="1:5" ht="38.25">
      <c r="A224" t="s">
        <v>43</v>
      </c>
      <c r="E224" s="29" t="s">
        <v>333</v>
      </c>
    </row>
    <row r="225" spans="1:18" ht="12.75" customHeight="1">
      <c r="A225" s="5" t="s">
        <v>33</v>
      </c>
      <c s="5"/>
      <c s="35" t="s">
        <v>67</v>
      </c>
      <c s="5"/>
      <c s="21" t="s">
        <v>334</v>
      </c>
      <c s="5"/>
      <c s="5"/>
      <c s="5"/>
      <c s="36">
        <f>0+Q225</f>
      </c>
      <c r="O225">
        <f>0+R225</f>
      </c>
      <c r="Q225">
        <f>0+I226+I230</f>
      </c>
      <c>
        <f>0+O226+O230</f>
      </c>
    </row>
    <row r="226" spans="1:16" ht="12.75">
      <c r="A226" s="19" t="s">
        <v>35</v>
      </c>
      <c s="23" t="s">
        <v>335</v>
      </c>
      <c s="23" t="s">
        <v>336</v>
      </c>
      <c s="19" t="s">
        <v>37</v>
      </c>
      <c s="24" t="s">
        <v>337</v>
      </c>
      <c s="25" t="s">
        <v>70</v>
      </c>
      <c s="26">
        <v>8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25.5">
      <c r="A227" s="28" t="s">
        <v>40</v>
      </c>
      <c r="E227" s="29" t="s">
        <v>338</v>
      </c>
    </row>
    <row r="228" spans="1:5" ht="12.75">
      <c r="A228" s="30" t="s">
        <v>42</v>
      </c>
      <c r="E228" s="31" t="s">
        <v>37</v>
      </c>
    </row>
    <row r="229" spans="1:5" ht="25.5">
      <c r="A229" t="s">
        <v>43</v>
      </c>
      <c r="E229" s="29" t="s">
        <v>339</v>
      </c>
    </row>
    <row r="230" spans="1:16" ht="12.75">
      <c r="A230" s="19" t="s">
        <v>35</v>
      </c>
      <c s="23" t="s">
        <v>340</v>
      </c>
      <c s="23" t="s">
        <v>341</v>
      </c>
      <c s="19" t="s">
        <v>37</v>
      </c>
      <c s="24" t="s">
        <v>342</v>
      </c>
      <c s="25" t="s">
        <v>70</v>
      </c>
      <c s="26">
        <v>2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12.75">
      <c r="A231" s="28" t="s">
        <v>40</v>
      </c>
      <c r="E231" s="29" t="s">
        <v>343</v>
      </c>
    </row>
    <row r="232" spans="1:5" ht="12.75">
      <c r="A232" s="30" t="s">
        <v>42</v>
      </c>
      <c r="E232" s="31" t="s">
        <v>37</v>
      </c>
    </row>
    <row r="233" spans="1:5" ht="25.5">
      <c r="A233" t="s">
        <v>43</v>
      </c>
      <c r="E233" s="29" t="s">
        <v>339</v>
      </c>
    </row>
    <row r="234" spans="1:18" ht="12.75" customHeight="1">
      <c r="A234" s="5" t="s">
        <v>33</v>
      </c>
      <c s="5"/>
      <c s="35" t="s">
        <v>30</v>
      </c>
      <c s="5"/>
      <c s="21" t="s">
        <v>344</v>
      </c>
      <c s="5"/>
      <c s="5"/>
      <c s="5"/>
      <c s="36">
        <f>0+Q234</f>
      </c>
      <c r="O234">
        <f>0+R234</f>
      </c>
      <c r="Q234">
        <f>0+I235+I239+I243+I247+I251+I255+I259+I263+I267+I271+I275+I279+I283+I287+I291</f>
      </c>
      <c>
        <f>0+O235+O239+O243+O247+O251+O255+O259+O263+O267+O271+O275+O279+O283+O287+O291</f>
      </c>
    </row>
    <row r="235" spans="1:16" ht="12.75">
      <c r="A235" s="19" t="s">
        <v>35</v>
      </c>
      <c s="23" t="s">
        <v>345</v>
      </c>
      <c s="23" t="s">
        <v>346</v>
      </c>
      <c s="19" t="s">
        <v>19</v>
      </c>
      <c s="24" t="s">
        <v>347</v>
      </c>
      <c s="25" t="s">
        <v>70</v>
      </c>
      <c s="26">
        <v>94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348</v>
      </c>
    </row>
    <row r="237" spans="1:5" ht="12.75">
      <c r="A237" s="30" t="s">
        <v>42</v>
      </c>
      <c r="E237" s="31" t="s">
        <v>37</v>
      </c>
    </row>
    <row r="238" spans="1:5" ht="51">
      <c r="A238" t="s">
        <v>43</v>
      </c>
      <c r="E238" s="29" t="s">
        <v>349</v>
      </c>
    </row>
    <row r="239" spans="1:16" ht="12.75">
      <c r="A239" s="19" t="s">
        <v>35</v>
      </c>
      <c s="23" t="s">
        <v>350</v>
      </c>
      <c s="23" t="s">
        <v>346</v>
      </c>
      <c s="19" t="s">
        <v>13</v>
      </c>
      <c s="24" t="s">
        <v>347</v>
      </c>
      <c s="25" t="s">
        <v>70</v>
      </c>
      <c s="26">
        <v>10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351</v>
      </c>
    </row>
    <row r="241" spans="1:5" ht="12.75">
      <c r="A241" s="30" t="s">
        <v>42</v>
      </c>
      <c r="E241" s="31" t="s">
        <v>352</v>
      </c>
    </row>
    <row r="242" spans="1:5" ht="51">
      <c r="A242" t="s">
        <v>43</v>
      </c>
      <c r="E242" s="29" t="s">
        <v>349</v>
      </c>
    </row>
    <row r="243" spans="1:16" ht="25.5">
      <c r="A243" s="19" t="s">
        <v>35</v>
      </c>
      <c s="23" t="s">
        <v>353</v>
      </c>
      <c s="23" t="s">
        <v>354</v>
      </c>
      <c s="19" t="s">
        <v>37</v>
      </c>
      <c s="24" t="s">
        <v>355</v>
      </c>
      <c s="25" t="s">
        <v>70</v>
      </c>
      <c s="26">
        <v>10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25.5">
      <c r="A244" s="28" t="s">
        <v>40</v>
      </c>
      <c r="E244" s="29" t="s">
        <v>356</v>
      </c>
    </row>
    <row r="245" spans="1:5" ht="12.75">
      <c r="A245" s="30" t="s">
        <v>42</v>
      </c>
      <c r="E245" s="31" t="s">
        <v>37</v>
      </c>
    </row>
    <row r="246" spans="1:5" ht="25.5">
      <c r="A246" t="s">
        <v>43</v>
      </c>
      <c r="E246" s="29" t="s">
        <v>357</v>
      </c>
    </row>
    <row r="247" spans="1:16" ht="12.75">
      <c r="A247" s="19" t="s">
        <v>35</v>
      </c>
      <c s="23" t="s">
        <v>358</v>
      </c>
      <c s="23" t="s">
        <v>359</v>
      </c>
      <c s="19" t="s">
        <v>37</v>
      </c>
      <c s="24" t="s">
        <v>360</v>
      </c>
      <c s="25" t="s">
        <v>70</v>
      </c>
      <c s="26">
        <v>10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38.25">
      <c r="A248" s="28" t="s">
        <v>40</v>
      </c>
      <c r="E248" s="29" t="s">
        <v>361</v>
      </c>
    </row>
    <row r="249" spans="1:5" ht="12.75">
      <c r="A249" s="30" t="s">
        <v>42</v>
      </c>
      <c r="E249" s="31" t="s">
        <v>37</v>
      </c>
    </row>
    <row r="250" spans="1:5" ht="25.5">
      <c r="A250" t="s">
        <v>43</v>
      </c>
      <c r="E250" s="29" t="s">
        <v>362</v>
      </c>
    </row>
    <row r="251" spans="1:16" ht="25.5">
      <c r="A251" s="19" t="s">
        <v>35</v>
      </c>
      <c s="23" t="s">
        <v>363</v>
      </c>
      <c s="23" t="s">
        <v>364</v>
      </c>
      <c s="19" t="s">
        <v>37</v>
      </c>
      <c s="24" t="s">
        <v>365</v>
      </c>
      <c s="25" t="s">
        <v>70</v>
      </c>
      <c s="26">
        <v>7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40</v>
      </c>
      <c r="E252" s="29" t="s">
        <v>37</v>
      </c>
    </row>
    <row r="253" spans="1:5" ht="12.75">
      <c r="A253" s="30" t="s">
        <v>42</v>
      </c>
      <c r="E253" s="31" t="s">
        <v>37</v>
      </c>
    </row>
    <row r="254" spans="1:5" ht="25.5">
      <c r="A254" t="s">
        <v>43</v>
      </c>
      <c r="E254" s="29" t="s">
        <v>366</v>
      </c>
    </row>
    <row r="255" spans="1:16" ht="12.75">
      <c r="A255" s="19" t="s">
        <v>35</v>
      </c>
      <c s="23" t="s">
        <v>367</v>
      </c>
      <c s="23" t="s">
        <v>368</v>
      </c>
      <c s="19" t="s">
        <v>37</v>
      </c>
      <c s="24" t="s">
        <v>369</v>
      </c>
      <c s="25" t="s">
        <v>70</v>
      </c>
      <c s="26">
        <v>7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25.5">
      <c r="A256" s="28" t="s">
        <v>40</v>
      </c>
      <c r="E256" s="29" t="s">
        <v>370</v>
      </c>
    </row>
    <row r="257" spans="1:5" ht="12.75">
      <c r="A257" s="30" t="s">
        <v>42</v>
      </c>
      <c r="E257" s="31" t="s">
        <v>37</v>
      </c>
    </row>
    <row r="258" spans="1:5" ht="25.5">
      <c r="A258" t="s">
        <v>43</v>
      </c>
      <c r="E258" s="29" t="s">
        <v>362</v>
      </c>
    </row>
    <row r="259" spans="1:16" ht="25.5">
      <c r="A259" s="19" t="s">
        <v>35</v>
      </c>
      <c s="23" t="s">
        <v>371</v>
      </c>
      <c s="23" t="s">
        <v>372</v>
      </c>
      <c s="19" t="s">
        <v>37</v>
      </c>
      <c s="24" t="s">
        <v>373</v>
      </c>
      <c s="25" t="s">
        <v>173</v>
      </c>
      <c s="26">
        <v>388.75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12.75">
      <c r="A260" s="28" t="s">
        <v>40</v>
      </c>
      <c r="E260" s="29" t="s">
        <v>374</v>
      </c>
    </row>
    <row r="261" spans="1:5" ht="38.25">
      <c r="A261" s="30" t="s">
        <v>42</v>
      </c>
      <c r="E261" s="31" t="s">
        <v>375</v>
      </c>
    </row>
    <row r="262" spans="1:5" ht="38.25">
      <c r="A262" t="s">
        <v>43</v>
      </c>
      <c r="E262" s="29" t="s">
        <v>376</v>
      </c>
    </row>
    <row r="263" spans="1:16" ht="25.5">
      <c r="A263" s="19" t="s">
        <v>35</v>
      </c>
      <c s="23" t="s">
        <v>377</v>
      </c>
      <c s="23" t="s">
        <v>378</v>
      </c>
      <c s="19" t="s">
        <v>37</v>
      </c>
      <c s="24" t="s">
        <v>379</v>
      </c>
      <c s="25" t="s">
        <v>173</v>
      </c>
      <c s="26">
        <v>388.75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12.75">
      <c r="A264" s="28" t="s">
        <v>40</v>
      </c>
      <c r="E264" s="29" t="s">
        <v>380</v>
      </c>
    </row>
    <row r="265" spans="1:5" ht="38.25">
      <c r="A265" s="30" t="s">
        <v>42</v>
      </c>
      <c r="E265" s="31" t="s">
        <v>375</v>
      </c>
    </row>
    <row r="266" spans="1:5" ht="38.25">
      <c r="A266" t="s">
        <v>43</v>
      </c>
      <c r="E266" s="29" t="s">
        <v>376</v>
      </c>
    </row>
    <row r="267" spans="1:16" ht="12.75">
      <c r="A267" s="19" t="s">
        <v>35</v>
      </c>
      <c s="23" t="s">
        <v>381</v>
      </c>
      <c s="23" t="s">
        <v>382</v>
      </c>
      <c s="19" t="s">
        <v>19</v>
      </c>
      <c s="24" t="s">
        <v>383</v>
      </c>
      <c s="25" t="s">
        <v>110</v>
      </c>
      <c s="26">
        <v>113</v>
      </c>
      <c s="27">
        <v>0</v>
      </c>
      <c s="27">
        <f>ROUND(ROUND(H267,2)*ROUND(G267,3),2)</f>
      </c>
      <c r="O267">
        <f>(I267*21)/100</f>
      </c>
      <c t="s">
        <v>13</v>
      </c>
    </row>
    <row r="268" spans="1:5" ht="25.5">
      <c r="A268" s="28" t="s">
        <v>40</v>
      </c>
      <c r="E268" s="29" t="s">
        <v>384</v>
      </c>
    </row>
    <row r="269" spans="1:5" ht="12.75">
      <c r="A269" s="30" t="s">
        <v>42</v>
      </c>
      <c r="E269" s="31" t="s">
        <v>385</v>
      </c>
    </row>
    <row r="270" spans="1:5" ht="51">
      <c r="A270" t="s">
        <v>43</v>
      </c>
      <c r="E270" s="29" t="s">
        <v>386</v>
      </c>
    </row>
    <row r="271" spans="1:16" ht="12.75">
      <c r="A271" s="19" t="s">
        <v>35</v>
      </c>
      <c s="23" t="s">
        <v>387</v>
      </c>
      <c s="23" t="s">
        <v>382</v>
      </c>
      <c s="19" t="s">
        <v>13</v>
      </c>
      <c s="24" t="s">
        <v>383</v>
      </c>
      <c s="25" t="s">
        <v>110</v>
      </c>
      <c s="26">
        <v>6</v>
      </c>
      <c s="27">
        <v>0</v>
      </c>
      <c s="27">
        <f>ROUND(ROUND(H271,2)*ROUND(G271,3),2)</f>
      </c>
      <c r="O271">
        <f>(I271*21)/100</f>
      </c>
      <c t="s">
        <v>13</v>
      </c>
    </row>
    <row r="272" spans="1:5" ht="25.5">
      <c r="A272" s="28" t="s">
        <v>40</v>
      </c>
      <c r="E272" s="29" t="s">
        <v>388</v>
      </c>
    </row>
    <row r="273" spans="1:5" ht="12.75">
      <c r="A273" s="30" t="s">
        <v>42</v>
      </c>
      <c r="E273" s="31" t="s">
        <v>37</v>
      </c>
    </row>
    <row r="274" spans="1:5" ht="51">
      <c r="A274" t="s">
        <v>43</v>
      </c>
      <c r="E274" s="29" t="s">
        <v>386</v>
      </c>
    </row>
    <row r="275" spans="1:16" ht="12.75">
      <c r="A275" s="19" t="s">
        <v>35</v>
      </c>
      <c s="23" t="s">
        <v>389</v>
      </c>
      <c s="23" t="s">
        <v>390</v>
      </c>
      <c s="19" t="s">
        <v>37</v>
      </c>
      <c s="24" t="s">
        <v>391</v>
      </c>
      <c s="25" t="s">
        <v>110</v>
      </c>
      <c s="26">
        <v>21.4</v>
      </c>
      <c s="27">
        <v>0</v>
      </c>
      <c s="27">
        <f>ROUND(ROUND(H275,2)*ROUND(G275,3),2)</f>
      </c>
      <c r="O275">
        <f>(I275*21)/100</f>
      </c>
      <c t="s">
        <v>13</v>
      </c>
    </row>
    <row r="276" spans="1:5" ht="25.5">
      <c r="A276" s="28" t="s">
        <v>40</v>
      </c>
      <c r="E276" s="29" t="s">
        <v>392</v>
      </c>
    </row>
    <row r="277" spans="1:5" ht="12.75">
      <c r="A277" s="30" t="s">
        <v>42</v>
      </c>
      <c r="E277" s="31" t="s">
        <v>393</v>
      </c>
    </row>
    <row r="278" spans="1:5" ht="63.75">
      <c r="A278" t="s">
        <v>43</v>
      </c>
      <c r="E278" s="29" t="s">
        <v>394</v>
      </c>
    </row>
    <row r="279" spans="1:16" ht="12.75">
      <c r="A279" s="19" t="s">
        <v>35</v>
      </c>
      <c s="23" t="s">
        <v>395</v>
      </c>
      <c s="23" t="s">
        <v>396</v>
      </c>
      <c s="19" t="s">
        <v>37</v>
      </c>
      <c s="24" t="s">
        <v>397</v>
      </c>
      <c s="25" t="s">
        <v>110</v>
      </c>
      <c s="26">
        <v>144</v>
      </c>
      <c s="27">
        <v>0</v>
      </c>
      <c s="27">
        <f>ROUND(ROUND(H279,2)*ROUND(G279,3),2)</f>
      </c>
      <c r="O279">
        <f>(I279*21)/100</f>
      </c>
      <c t="s">
        <v>13</v>
      </c>
    </row>
    <row r="280" spans="1:5" ht="25.5">
      <c r="A280" s="28" t="s">
        <v>40</v>
      </c>
      <c r="E280" s="29" t="s">
        <v>398</v>
      </c>
    </row>
    <row r="281" spans="1:5" ht="38.25">
      <c r="A281" s="30" t="s">
        <v>42</v>
      </c>
      <c r="E281" s="31" t="s">
        <v>332</v>
      </c>
    </row>
    <row r="282" spans="1:5" ht="25.5">
      <c r="A282" t="s">
        <v>43</v>
      </c>
      <c r="E282" s="29" t="s">
        <v>399</v>
      </c>
    </row>
    <row r="283" spans="1:16" ht="12.75">
      <c r="A283" s="19" t="s">
        <v>35</v>
      </c>
      <c s="23" t="s">
        <v>400</v>
      </c>
      <c s="23" t="s">
        <v>401</v>
      </c>
      <c s="19" t="s">
        <v>37</v>
      </c>
      <c s="24" t="s">
        <v>402</v>
      </c>
      <c s="25" t="s">
        <v>110</v>
      </c>
      <c s="26">
        <v>2870</v>
      </c>
      <c s="27">
        <v>0</v>
      </c>
      <c s="27">
        <f>ROUND(ROUND(H283,2)*ROUND(G283,3),2)</f>
      </c>
      <c r="O283">
        <f>(I283*21)/100</f>
      </c>
      <c t="s">
        <v>13</v>
      </c>
    </row>
    <row r="284" spans="1:5" ht="12.75">
      <c r="A284" s="28" t="s">
        <v>40</v>
      </c>
      <c r="E284" s="29" t="s">
        <v>403</v>
      </c>
    </row>
    <row r="285" spans="1:5" ht="12.75">
      <c r="A285" s="30" t="s">
        <v>42</v>
      </c>
      <c r="E285" s="31" t="s">
        <v>404</v>
      </c>
    </row>
    <row r="286" spans="1:5" ht="25.5">
      <c r="A286" t="s">
        <v>43</v>
      </c>
      <c r="E286" s="29" t="s">
        <v>399</v>
      </c>
    </row>
    <row r="287" spans="1:16" ht="12.75">
      <c r="A287" s="19" t="s">
        <v>35</v>
      </c>
      <c s="23" t="s">
        <v>405</v>
      </c>
      <c s="23" t="s">
        <v>406</v>
      </c>
      <c s="19" t="s">
        <v>37</v>
      </c>
      <c s="24" t="s">
        <v>407</v>
      </c>
      <c s="25" t="s">
        <v>173</v>
      </c>
      <c s="26">
        <v>8029.88</v>
      </c>
      <c s="27">
        <v>0</v>
      </c>
      <c s="27">
        <f>ROUND(ROUND(H287,2)*ROUND(G287,3),2)</f>
      </c>
      <c r="O287">
        <f>(I287*21)/100</f>
      </c>
      <c t="s">
        <v>13</v>
      </c>
    </row>
    <row r="288" spans="1:5" ht="12.75">
      <c r="A288" s="28" t="s">
        <v>40</v>
      </c>
      <c r="E288" s="29" t="s">
        <v>408</v>
      </c>
    </row>
    <row r="289" spans="1:5" ht="12.75">
      <c r="A289" s="30" t="s">
        <v>42</v>
      </c>
      <c r="E289" s="31" t="s">
        <v>409</v>
      </c>
    </row>
    <row r="290" spans="1:5" ht="25.5">
      <c r="A290" t="s">
        <v>43</v>
      </c>
      <c r="E290" s="29" t="s">
        <v>410</v>
      </c>
    </row>
    <row r="291" spans="1:16" ht="12.75">
      <c r="A291" s="19" t="s">
        <v>35</v>
      </c>
      <c s="23" t="s">
        <v>411</v>
      </c>
      <c s="23" t="s">
        <v>412</v>
      </c>
      <c s="19" t="s">
        <v>37</v>
      </c>
      <c s="24" t="s">
        <v>413</v>
      </c>
      <c s="25" t="s">
        <v>110</v>
      </c>
      <c s="26">
        <v>20</v>
      </c>
      <c s="27">
        <v>0</v>
      </c>
      <c s="27">
        <f>ROUND(ROUND(H291,2)*ROUND(G291,3),2)</f>
      </c>
      <c r="O291">
        <f>(I291*21)/100</f>
      </c>
      <c t="s">
        <v>13</v>
      </c>
    </row>
    <row r="292" spans="1:5" ht="25.5">
      <c r="A292" s="28" t="s">
        <v>40</v>
      </c>
      <c r="E292" s="29" t="s">
        <v>414</v>
      </c>
    </row>
    <row r="293" spans="1:5" ht="12.75">
      <c r="A293" s="30" t="s">
        <v>42</v>
      </c>
      <c r="E293" s="31" t="s">
        <v>415</v>
      </c>
    </row>
    <row r="294" spans="1:5" ht="114.75">
      <c r="A294" t="s">
        <v>43</v>
      </c>
      <c r="E294" s="29" t="s">
        <v>416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0+O8+O17+O70+O87+O104+O121+O126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417</v>
      </c>
      <c s="32">
        <f>0+I8+I17+I70+I87+I104+I121+I126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417</v>
      </c>
      <c s="5"/>
      <c s="14" t="s">
        <v>418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75</v>
      </c>
      <c s="19" t="s">
        <v>37</v>
      </c>
      <c s="24" t="s">
        <v>76</v>
      </c>
      <c s="25" t="s">
        <v>77</v>
      </c>
      <c s="26">
        <v>109.944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419</v>
      </c>
    </row>
    <row r="11" spans="1:5" ht="89.25">
      <c r="A11" s="30" t="s">
        <v>42</v>
      </c>
      <c r="E11" s="31" t="s">
        <v>420</v>
      </c>
    </row>
    <row r="12" spans="1:5" ht="140.25">
      <c r="A12" t="s">
        <v>43</v>
      </c>
      <c r="E12" s="29" t="s">
        <v>80</v>
      </c>
    </row>
    <row r="13" spans="1:16" ht="25.5">
      <c r="A13" s="19" t="s">
        <v>35</v>
      </c>
      <c s="23" t="s">
        <v>13</v>
      </c>
      <c s="23" t="s">
        <v>81</v>
      </c>
      <c s="19" t="s">
        <v>37</v>
      </c>
      <c s="24" t="s">
        <v>82</v>
      </c>
      <c s="25" t="s">
        <v>77</v>
      </c>
      <c s="26">
        <v>14.904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83</v>
      </c>
    </row>
    <row r="15" spans="1:5" ht="51">
      <c r="A15" s="30" t="s">
        <v>42</v>
      </c>
      <c r="E15" s="31" t="s">
        <v>421</v>
      </c>
    </row>
    <row r="16" spans="1:5" ht="140.25">
      <c r="A16" t="s">
        <v>43</v>
      </c>
      <c r="E16" s="29" t="s">
        <v>80</v>
      </c>
    </row>
    <row r="17" spans="1:18" ht="12.75" customHeight="1">
      <c r="A17" s="5" t="s">
        <v>33</v>
      </c>
      <c s="5"/>
      <c s="35" t="s">
        <v>19</v>
      </c>
      <c s="5"/>
      <c s="21" t="s">
        <v>85</v>
      </c>
      <c s="5"/>
      <c s="5"/>
      <c s="5"/>
      <c s="36">
        <f>0+Q17</f>
      </c>
      <c r="O17">
        <f>0+R17</f>
      </c>
      <c r="Q17">
        <f>0+I18+I22+I26+I30+I34+I38+I42+I46+I50+I54+I58+I62+I66</f>
      </c>
      <c>
        <f>0+O18+O22+O26+O30+O34+O38+O42+O46+O50+O54+O58+O62+O66</f>
      </c>
    </row>
    <row r="18" spans="1:16" ht="25.5">
      <c r="A18" s="19" t="s">
        <v>35</v>
      </c>
      <c s="23" t="s">
        <v>12</v>
      </c>
      <c s="23" t="s">
        <v>94</v>
      </c>
      <c s="19" t="s">
        <v>37</v>
      </c>
      <c s="24" t="s">
        <v>95</v>
      </c>
      <c s="25" t="s">
        <v>96</v>
      </c>
      <c s="26">
        <v>9.9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40</v>
      </c>
      <c r="E19" s="29" t="s">
        <v>422</v>
      </c>
    </row>
    <row r="20" spans="1:5" ht="12.75">
      <c r="A20" s="30" t="s">
        <v>42</v>
      </c>
      <c r="E20" s="31" t="s">
        <v>423</v>
      </c>
    </row>
    <row r="21" spans="1:5" ht="63.75">
      <c r="A21" t="s">
        <v>43</v>
      </c>
      <c r="E21" s="29" t="s">
        <v>99</v>
      </c>
    </row>
    <row r="22" spans="1:16" ht="12.75">
      <c r="A22" s="19" t="s">
        <v>35</v>
      </c>
      <c s="23" t="s">
        <v>23</v>
      </c>
      <c s="23" t="s">
        <v>102</v>
      </c>
      <c s="19" t="s">
        <v>37</v>
      </c>
      <c s="24" t="s">
        <v>103</v>
      </c>
      <c s="25" t="s">
        <v>96</v>
      </c>
      <c s="26">
        <v>2.376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51">
      <c r="A23" s="28" t="s">
        <v>40</v>
      </c>
      <c r="E23" s="29" t="s">
        <v>424</v>
      </c>
    </row>
    <row r="24" spans="1:5" ht="12.75">
      <c r="A24" s="30" t="s">
        <v>42</v>
      </c>
      <c r="E24" s="31" t="s">
        <v>425</v>
      </c>
    </row>
    <row r="25" spans="1:5" ht="63.75">
      <c r="A25" t="s">
        <v>43</v>
      </c>
      <c r="E25" s="29" t="s">
        <v>99</v>
      </c>
    </row>
    <row r="26" spans="1:16" ht="12.75">
      <c r="A26" s="19" t="s">
        <v>35</v>
      </c>
      <c s="23" t="s">
        <v>25</v>
      </c>
      <c s="23" t="s">
        <v>123</v>
      </c>
      <c s="19" t="s">
        <v>37</v>
      </c>
      <c s="24" t="s">
        <v>124</v>
      </c>
      <c s="25" t="s">
        <v>96</v>
      </c>
      <c s="26">
        <v>10.966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63.75">
      <c r="A27" s="28" t="s">
        <v>40</v>
      </c>
      <c r="E27" s="29" t="s">
        <v>426</v>
      </c>
    </row>
    <row r="28" spans="1:5" ht="51">
      <c r="A28" s="30" t="s">
        <v>42</v>
      </c>
      <c r="E28" s="31" t="s">
        <v>427</v>
      </c>
    </row>
    <row r="29" spans="1:5" ht="369.75">
      <c r="A29" t="s">
        <v>43</v>
      </c>
      <c r="E29" s="29" t="s">
        <v>127</v>
      </c>
    </row>
    <row r="30" spans="1:16" ht="12.75">
      <c r="A30" s="19" t="s">
        <v>35</v>
      </c>
      <c s="23" t="s">
        <v>27</v>
      </c>
      <c s="23" t="s">
        <v>132</v>
      </c>
      <c s="19" t="s">
        <v>19</v>
      </c>
      <c s="24" t="s">
        <v>133</v>
      </c>
      <c s="25" t="s">
        <v>96</v>
      </c>
      <c s="26">
        <v>24.752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51">
      <c r="A31" s="28" t="s">
        <v>40</v>
      </c>
      <c r="E31" s="29" t="s">
        <v>428</v>
      </c>
    </row>
    <row r="32" spans="1:5" ht="12.75">
      <c r="A32" s="30" t="s">
        <v>42</v>
      </c>
      <c r="E32" s="31" t="s">
        <v>429</v>
      </c>
    </row>
    <row r="33" spans="1:5" ht="369.75">
      <c r="A33" t="s">
        <v>43</v>
      </c>
      <c r="E33" s="29" t="s">
        <v>127</v>
      </c>
    </row>
    <row r="34" spans="1:16" ht="12.75">
      <c r="A34" s="19" t="s">
        <v>35</v>
      </c>
      <c s="23" t="s">
        <v>63</v>
      </c>
      <c s="23" t="s">
        <v>132</v>
      </c>
      <c s="19" t="s">
        <v>13</v>
      </c>
      <c s="24" t="s">
        <v>133</v>
      </c>
      <c s="25" t="s">
        <v>96</v>
      </c>
      <c s="26">
        <v>4.864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63.75">
      <c r="A35" s="28" t="s">
        <v>40</v>
      </c>
      <c r="E35" s="29" t="s">
        <v>430</v>
      </c>
    </row>
    <row r="36" spans="1:5" ht="12.75">
      <c r="A36" s="30" t="s">
        <v>42</v>
      </c>
      <c r="E36" s="31" t="s">
        <v>431</v>
      </c>
    </row>
    <row r="37" spans="1:5" ht="369.75">
      <c r="A37" t="s">
        <v>43</v>
      </c>
      <c r="E37" s="29" t="s">
        <v>127</v>
      </c>
    </row>
    <row r="38" spans="1:16" ht="12.75">
      <c r="A38" s="19" t="s">
        <v>35</v>
      </c>
      <c s="23" t="s">
        <v>67</v>
      </c>
      <c s="23" t="s">
        <v>432</v>
      </c>
      <c s="19" t="s">
        <v>37</v>
      </c>
      <c s="24" t="s">
        <v>433</v>
      </c>
      <c s="25" t="s">
        <v>96</v>
      </c>
      <c s="26">
        <v>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51">
      <c r="A39" s="28" t="s">
        <v>40</v>
      </c>
      <c r="E39" s="29" t="s">
        <v>434</v>
      </c>
    </row>
    <row r="40" spans="1:5" ht="12.75">
      <c r="A40" s="30" t="s">
        <v>42</v>
      </c>
      <c r="E40" s="31" t="s">
        <v>435</v>
      </c>
    </row>
    <row r="41" spans="1:5" ht="318.75">
      <c r="A41" t="s">
        <v>43</v>
      </c>
      <c r="E41" s="29" t="s">
        <v>436</v>
      </c>
    </row>
    <row r="42" spans="1:16" ht="12.75">
      <c r="A42" s="19" t="s">
        <v>35</v>
      </c>
      <c s="23" t="s">
        <v>30</v>
      </c>
      <c s="23" t="s">
        <v>159</v>
      </c>
      <c s="19" t="s">
        <v>37</v>
      </c>
      <c s="24" t="s">
        <v>160</v>
      </c>
      <c s="25" t="s">
        <v>96</v>
      </c>
      <c s="26">
        <v>45.072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161</v>
      </c>
    </row>
    <row r="44" spans="1:5" ht="63.75">
      <c r="A44" s="30" t="s">
        <v>42</v>
      </c>
      <c r="E44" s="31" t="s">
        <v>437</v>
      </c>
    </row>
    <row r="45" spans="1:5" ht="191.25">
      <c r="A45" t="s">
        <v>43</v>
      </c>
      <c r="E45" s="29" t="s">
        <v>163</v>
      </c>
    </row>
    <row r="46" spans="1:16" ht="12.75">
      <c r="A46" s="19" t="s">
        <v>35</v>
      </c>
      <c s="23" t="s">
        <v>32</v>
      </c>
      <c s="23" t="s">
        <v>438</v>
      </c>
      <c s="19" t="s">
        <v>37</v>
      </c>
      <c s="24" t="s">
        <v>439</v>
      </c>
      <c s="25" t="s">
        <v>96</v>
      </c>
      <c s="26">
        <v>2.62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440</v>
      </c>
    </row>
    <row r="48" spans="1:5" ht="12.75">
      <c r="A48" s="30" t="s">
        <v>42</v>
      </c>
      <c r="E48" s="31" t="s">
        <v>441</v>
      </c>
    </row>
    <row r="49" spans="1:5" ht="229.5">
      <c r="A49" t="s">
        <v>43</v>
      </c>
      <c r="E49" s="29" t="s">
        <v>442</v>
      </c>
    </row>
    <row r="50" spans="1:16" ht="12.75">
      <c r="A50" s="19" t="s">
        <v>35</v>
      </c>
      <c s="23" t="s">
        <v>116</v>
      </c>
      <c s="23" t="s">
        <v>165</v>
      </c>
      <c s="19" t="s">
        <v>37</v>
      </c>
      <c s="24" t="s">
        <v>166</v>
      </c>
      <c s="25" t="s">
        <v>96</v>
      </c>
      <c s="26">
        <v>0.51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167</v>
      </c>
    </row>
    <row r="52" spans="1:5" ht="12.75">
      <c r="A52" s="30" t="s">
        <v>42</v>
      </c>
      <c r="E52" s="31" t="s">
        <v>443</v>
      </c>
    </row>
    <row r="53" spans="1:5" ht="280.5">
      <c r="A53" t="s">
        <v>43</v>
      </c>
      <c r="E53" s="29" t="s">
        <v>169</v>
      </c>
    </row>
    <row r="54" spans="1:16" ht="12.75">
      <c r="A54" s="19" t="s">
        <v>35</v>
      </c>
      <c s="23" t="s">
        <v>122</v>
      </c>
      <c s="23" t="s">
        <v>171</v>
      </c>
      <c s="19" t="s">
        <v>37</v>
      </c>
      <c s="24" t="s">
        <v>172</v>
      </c>
      <c s="25" t="s">
        <v>173</v>
      </c>
      <c s="26">
        <v>33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12.75">
      <c r="A56" s="30" t="s">
        <v>42</v>
      </c>
      <c r="E56" s="31" t="s">
        <v>444</v>
      </c>
    </row>
    <row r="57" spans="1:5" ht="25.5">
      <c r="A57" t="s">
        <v>43</v>
      </c>
      <c r="E57" s="29" t="s">
        <v>176</v>
      </c>
    </row>
    <row r="58" spans="1:16" ht="12.75">
      <c r="A58" s="19" t="s">
        <v>35</v>
      </c>
      <c s="23" t="s">
        <v>128</v>
      </c>
      <c s="23" t="s">
        <v>178</v>
      </c>
      <c s="19" t="s">
        <v>37</v>
      </c>
      <c s="24" t="s">
        <v>179</v>
      </c>
      <c s="25" t="s">
        <v>173</v>
      </c>
      <c s="26">
        <v>30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445</v>
      </c>
    </row>
    <row r="60" spans="1:5" ht="12.75">
      <c r="A60" s="30" t="s">
        <v>42</v>
      </c>
      <c r="E60" s="31" t="s">
        <v>446</v>
      </c>
    </row>
    <row r="61" spans="1:5" ht="12.75">
      <c r="A61" t="s">
        <v>43</v>
      </c>
      <c r="E61" s="29" t="s">
        <v>182</v>
      </c>
    </row>
    <row r="62" spans="1:16" ht="12.75">
      <c r="A62" s="19" t="s">
        <v>35</v>
      </c>
      <c s="23" t="s">
        <v>177</v>
      </c>
      <c s="23" t="s">
        <v>189</v>
      </c>
      <c s="19" t="s">
        <v>19</v>
      </c>
      <c s="24" t="s">
        <v>190</v>
      </c>
      <c s="25" t="s">
        <v>96</v>
      </c>
      <c s="26">
        <v>16.842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447</v>
      </c>
    </row>
    <row r="64" spans="1:5" ht="12.75">
      <c r="A64" s="30" t="s">
        <v>42</v>
      </c>
      <c r="E64" s="31" t="s">
        <v>448</v>
      </c>
    </row>
    <row r="65" spans="1:5" ht="51">
      <c r="A65" t="s">
        <v>43</v>
      </c>
      <c r="E65" s="29" t="s">
        <v>193</v>
      </c>
    </row>
    <row r="66" spans="1:16" ht="12.75">
      <c r="A66" s="19" t="s">
        <v>35</v>
      </c>
      <c s="23" t="s">
        <v>183</v>
      </c>
      <c s="23" t="s">
        <v>189</v>
      </c>
      <c s="19" t="s">
        <v>13</v>
      </c>
      <c s="24" t="s">
        <v>190</v>
      </c>
      <c s="25" t="s">
        <v>96</v>
      </c>
      <c s="26">
        <v>4.864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449</v>
      </c>
    </row>
    <row r="68" spans="1:5" ht="12.75">
      <c r="A68" s="30" t="s">
        <v>42</v>
      </c>
      <c r="E68" s="31" t="s">
        <v>431</v>
      </c>
    </row>
    <row r="69" spans="1:5" ht="51">
      <c r="A69" t="s">
        <v>43</v>
      </c>
      <c r="E69" s="29" t="s">
        <v>193</v>
      </c>
    </row>
    <row r="70" spans="1:18" ht="12.75" customHeight="1">
      <c r="A70" s="5" t="s">
        <v>33</v>
      </c>
      <c s="5"/>
      <c s="35" t="s">
        <v>13</v>
      </c>
      <c s="5"/>
      <c s="21" t="s">
        <v>197</v>
      </c>
      <c s="5"/>
      <c s="5"/>
      <c s="5"/>
      <c s="36">
        <f>0+Q70</f>
      </c>
      <c r="O70">
        <f>0+R70</f>
      </c>
      <c r="Q70">
        <f>0+I71+I75+I79+I83</f>
      </c>
      <c>
        <f>0+O71+O75+O79+O83</f>
      </c>
    </row>
    <row r="71" spans="1:16" ht="12.75">
      <c r="A71" s="19" t="s">
        <v>35</v>
      </c>
      <c s="23" t="s">
        <v>131</v>
      </c>
      <c s="23" t="s">
        <v>199</v>
      </c>
      <c s="19" t="s">
        <v>37</v>
      </c>
      <c s="24" t="s">
        <v>200</v>
      </c>
      <c s="25" t="s">
        <v>173</v>
      </c>
      <c s="26">
        <v>80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450</v>
      </c>
    </row>
    <row r="73" spans="1:5" ht="12.75">
      <c r="A73" s="30" t="s">
        <v>42</v>
      </c>
      <c r="E73" s="31" t="s">
        <v>451</v>
      </c>
    </row>
    <row r="74" spans="1:5" ht="25.5">
      <c r="A74" t="s">
        <v>43</v>
      </c>
      <c r="E74" s="29" t="s">
        <v>203</v>
      </c>
    </row>
    <row r="75" spans="1:16" ht="12.75">
      <c r="A75" s="19" t="s">
        <v>35</v>
      </c>
      <c s="23" t="s">
        <v>136</v>
      </c>
      <c s="23" t="s">
        <v>205</v>
      </c>
      <c s="19" t="s">
        <v>37</v>
      </c>
      <c s="24" t="s">
        <v>206</v>
      </c>
      <c s="25" t="s">
        <v>110</v>
      </c>
      <c s="26">
        <v>40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63.75">
      <c r="A76" s="28" t="s">
        <v>40</v>
      </c>
      <c r="E76" s="29" t="s">
        <v>452</v>
      </c>
    </row>
    <row r="77" spans="1:5" ht="12.75">
      <c r="A77" s="30" t="s">
        <v>42</v>
      </c>
      <c r="E77" s="31" t="s">
        <v>453</v>
      </c>
    </row>
    <row r="78" spans="1:5" ht="165.75">
      <c r="A78" t="s">
        <v>43</v>
      </c>
      <c r="E78" s="29" t="s">
        <v>208</v>
      </c>
    </row>
    <row r="79" spans="1:16" ht="12.75">
      <c r="A79" s="19" t="s">
        <v>35</v>
      </c>
      <c s="23" t="s">
        <v>139</v>
      </c>
      <c s="23" t="s">
        <v>210</v>
      </c>
      <c s="19" t="s">
        <v>37</v>
      </c>
      <c s="24" t="s">
        <v>211</v>
      </c>
      <c s="25" t="s">
        <v>173</v>
      </c>
      <c s="26">
        <v>52.78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450</v>
      </c>
    </row>
    <row r="81" spans="1:5" ht="38.25">
      <c r="A81" s="30" t="s">
        <v>42</v>
      </c>
      <c r="E81" s="31" t="s">
        <v>454</v>
      </c>
    </row>
    <row r="82" spans="1:5" ht="102">
      <c r="A82" t="s">
        <v>43</v>
      </c>
      <c r="E82" s="29" t="s">
        <v>213</v>
      </c>
    </row>
    <row r="83" spans="1:16" ht="12.75">
      <c r="A83" s="19" t="s">
        <v>35</v>
      </c>
      <c s="23" t="s">
        <v>145</v>
      </c>
      <c s="23" t="s">
        <v>218</v>
      </c>
      <c s="19" t="s">
        <v>37</v>
      </c>
      <c s="24" t="s">
        <v>219</v>
      </c>
      <c s="25" t="s">
        <v>96</v>
      </c>
      <c s="26">
        <v>1.552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455</v>
      </c>
    </row>
    <row r="85" spans="1:5" ht="12.75">
      <c r="A85" s="30" t="s">
        <v>42</v>
      </c>
      <c r="E85" s="31" t="s">
        <v>456</v>
      </c>
    </row>
    <row r="86" spans="1:5" ht="369.75">
      <c r="A86" t="s">
        <v>43</v>
      </c>
      <c r="E86" s="29" t="s">
        <v>222</v>
      </c>
    </row>
    <row r="87" spans="1:18" ht="12.75" customHeight="1">
      <c r="A87" s="5" t="s">
        <v>33</v>
      </c>
      <c s="5"/>
      <c s="35" t="s">
        <v>23</v>
      </c>
      <c s="5"/>
      <c s="21" t="s">
        <v>223</v>
      </c>
      <c s="5"/>
      <c s="5"/>
      <c s="5"/>
      <c s="36">
        <f>0+Q87</f>
      </c>
      <c r="O87">
        <f>0+R87</f>
      </c>
      <c r="Q87">
        <f>0+I88+I92+I96+I100</f>
      </c>
      <c>
        <f>0+O88+O92+O96+O100</f>
      </c>
    </row>
    <row r="88" spans="1:16" ht="12.75">
      <c r="A88" s="19" t="s">
        <v>35</v>
      </c>
      <c s="23" t="s">
        <v>150</v>
      </c>
      <c s="23" t="s">
        <v>457</v>
      </c>
      <c s="19" t="s">
        <v>37</v>
      </c>
      <c s="24" t="s">
        <v>458</v>
      </c>
      <c s="25" t="s">
        <v>96</v>
      </c>
      <c s="26">
        <v>0.599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459</v>
      </c>
    </row>
    <row r="90" spans="1:5" ht="12.75">
      <c r="A90" s="30" t="s">
        <v>42</v>
      </c>
      <c r="E90" s="31" t="s">
        <v>460</v>
      </c>
    </row>
    <row r="91" spans="1:5" ht="369.75">
      <c r="A91" t="s">
        <v>43</v>
      </c>
      <c r="E91" s="29" t="s">
        <v>229</v>
      </c>
    </row>
    <row r="92" spans="1:16" ht="12.75">
      <c r="A92" s="19" t="s">
        <v>35</v>
      </c>
      <c s="23" t="s">
        <v>154</v>
      </c>
      <c s="23" t="s">
        <v>225</v>
      </c>
      <c s="19" t="s">
        <v>37</v>
      </c>
      <c s="24" t="s">
        <v>226</v>
      </c>
      <c s="25" t="s">
        <v>96</v>
      </c>
      <c s="26">
        <v>4.452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461</v>
      </c>
    </row>
    <row r="94" spans="1:5" ht="12.75">
      <c r="A94" s="30" t="s">
        <v>42</v>
      </c>
      <c r="E94" s="31" t="s">
        <v>462</v>
      </c>
    </row>
    <row r="95" spans="1:5" ht="369.75">
      <c r="A95" t="s">
        <v>43</v>
      </c>
      <c r="E95" s="29" t="s">
        <v>229</v>
      </c>
    </row>
    <row r="96" spans="1:16" ht="12.75">
      <c r="A96" s="19" t="s">
        <v>35</v>
      </c>
      <c s="23" t="s">
        <v>158</v>
      </c>
      <c s="23" t="s">
        <v>231</v>
      </c>
      <c s="19" t="s">
        <v>37</v>
      </c>
      <c s="24" t="s">
        <v>232</v>
      </c>
      <c s="25" t="s">
        <v>96</v>
      </c>
      <c s="26">
        <v>5.508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463</v>
      </c>
    </row>
    <row r="98" spans="1:5" ht="12.75">
      <c r="A98" s="30" t="s">
        <v>42</v>
      </c>
      <c r="E98" s="31" t="s">
        <v>464</v>
      </c>
    </row>
    <row r="99" spans="1:5" ht="38.25">
      <c r="A99" t="s">
        <v>43</v>
      </c>
      <c r="E99" s="29" t="s">
        <v>235</v>
      </c>
    </row>
    <row r="100" spans="1:16" ht="12.75">
      <c r="A100" s="19" t="s">
        <v>35</v>
      </c>
      <c s="23" t="s">
        <v>164</v>
      </c>
      <c s="23" t="s">
        <v>237</v>
      </c>
      <c s="19" t="s">
        <v>37</v>
      </c>
      <c s="24" t="s">
        <v>238</v>
      </c>
      <c s="25" t="s">
        <v>96</v>
      </c>
      <c s="26">
        <v>4.452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25.5">
      <c r="A101" s="28" t="s">
        <v>40</v>
      </c>
      <c r="E101" s="29" t="s">
        <v>465</v>
      </c>
    </row>
    <row r="102" spans="1:5" ht="12.75">
      <c r="A102" s="30" t="s">
        <v>42</v>
      </c>
      <c r="E102" s="31" t="s">
        <v>462</v>
      </c>
    </row>
    <row r="103" spans="1:5" ht="102">
      <c r="A103" t="s">
        <v>43</v>
      </c>
      <c r="E103" s="29" t="s">
        <v>241</v>
      </c>
    </row>
    <row r="104" spans="1:18" ht="12.75" customHeight="1">
      <c r="A104" s="5" t="s">
        <v>33</v>
      </c>
      <c s="5"/>
      <c s="35" t="s">
        <v>25</v>
      </c>
      <c s="5"/>
      <c s="21" t="s">
        <v>242</v>
      </c>
      <c s="5"/>
      <c s="5"/>
      <c s="5"/>
      <c s="36">
        <f>0+Q104</f>
      </c>
      <c r="O104">
        <f>0+R104</f>
      </c>
      <c r="Q104">
        <f>0+I105+I109+I113+I117</f>
      </c>
      <c>
        <f>0+O105+O109+O113+O117</f>
      </c>
    </row>
    <row r="105" spans="1:16" ht="12.75">
      <c r="A105" s="19" t="s">
        <v>35</v>
      </c>
      <c s="23" t="s">
        <v>170</v>
      </c>
      <c s="23" t="s">
        <v>189</v>
      </c>
      <c s="19" t="s">
        <v>37</v>
      </c>
      <c s="24" t="s">
        <v>190</v>
      </c>
      <c s="25" t="s">
        <v>96</v>
      </c>
      <c s="26">
        <v>5.94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466</v>
      </c>
    </row>
    <row r="107" spans="1:5" ht="12.75">
      <c r="A107" s="30" t="s">
        <v>42</v>
      </c>
      <c r="E107" s="31" t="s">
        <v>467</v>
      </c>
    </row>
    <row r="108" spans="1:5" ht="51">
      <c r="A108" t="s">
        <v>43</v>
      </c>
      <c r="E108" s="29" t="s">
        <v>193</v>
      </c>
    </row>
    <row r="109" spans="1:16" ht="12.75">
      <c r="A109" s="19" t="s">
        <v>35</v>
      </c>
      <c s="23" t="s">
        <v>198</v>
      </c>
      <c s="23" t="s">
        <v>253</v>
      </c>
      <c s="19" t="s">
        <v>37</v>
      </c>
      <c s="24" t="s">
        <v>254</v>
      </c>
      <c s="25" t="s">
        <v>96</v>
      </c>
      <c s="26">
        <v>3.96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25.5">
      <c r="A110" s="28" t="s">
        <v>40</v>
      </c>
      <c r="E110" s="29" t="s">
        <v>468</v>
      </c>
    </row>
    <row r="111" spans="1:5" ht="12.75">
      <c r="A111" s="30" t="s">
        <v>42</v>
      </c>
      <c r="E111" s="31" t="s">
        <v>469</v>
      </c>
    </row>
    <row r="112" spans="1:5" ht="102">
      <c r="A112" t="s">
        <v>43</v>
      </c>
      <c r="E112" s="29" t="s">
        <v>257</v>
      </c>
    </row>
    <row r="113" spans="1:16" ht="12.75">
      <c r="A113" s="19" t="s">
        <v>35</v>
      </c>
      <c s="23" t="s">
        <v>204</v>
      </c>
      <c s="23" t="s">
        <v>265</v>
      </c>
      <c s="19" t="s">
        <v>470</v>
      </c>
      <c s="24" t="s">
        <v>266</v>
      </c>
      <c s="25" t="s">
        <v>173</v>
      </c>
      <c s="26">
        <v>29.7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272</v>
      </c>
    </row>
    <row r="115" spans="1:5" ht="12.75">
      <c r="A115" s="30" t="s">
        <v>42</v>
      </c>
      <c r="E115" s="31" t="s">
        <v>471</v>
      </c>
    </row>
    <row r="116" spans="1:5" ht="51">
      <c r="A116" t="s">
        <v>43</v>
      </c>
      <c r="E116" s="29" t="s">
        <v>269</v>
      </c>
    </row>
    <row r="117" spans="1:16" ht="12.75">
      <c r="A117" s="19" t="s">
        <v>35</v>
      </c>
      <c s="23" t="s">
        <v>209</v>
      </c>
      <c s="23" t="s">
        <v>472</v>
      </c>
      <c s="19" t="s">
        <v>37</v>
      </c>
      <c s="24" t="s">
        <v>473</v>
      </c>
      <c s="25" t="s">
        <v>96</v>
      </c>
      <c s="26">
        <v>2.376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474</v>
      </c>
    </row>
    <row r="119" spans="1:5" ht="12.75">
      <c r="A119" s="30" t="s">
        <v>42</v>
      </c>
      <c r="E119" s="31" t="s">
        <v>425</v>
      </c>
    </row>
    <row r="120" spans="1:5" ht="140.25">
      <c r="A120" t="s">
        <v>43</v>
      </c>
      <c r="E120" s="29" t="s">
        <v>293</v>
      </c>
    </row>
    <row r="121" spans="1:18" ht="12.75" customHeight="1">
      <c r="A121" s="5" t="s">
        <v>33</v>
      </c>
      <c s="5"/>
      <c s="35" t="s">
        <v>67</v>
      </c>
      <c s="5"/>
      <c s="21" t="s">
        <v>334</v>
      </c>
      <c s="5"/>
      <c s="5"/>
      <c s="5"/>
      <c s="36">
        <f>0+Q121</f>
      </c>
      <c r="O121">
        <f>0+R121</f>
      </c>
      <c r="Q121">
        <f>0+I122</f>
      </c>
      <c>
        <f>0+O122</f>
      </c>
    </row>
    <row r="122" spans="1:16" ht="12.75">
      <c r="A122" s="19" t="s">
        <v>35</v>
      </c>
      <c s="23" t="s">
        <v>214</v>
      </c>
      <c s="23" t="s">
        <v>475</v>
      </c>
      <c s="19" t="s">
        <v>37</v>
      </c>
      <c s="24" t="s">
        <v>476</v>
      </c>
      <c s="25" t="s">
        <v>70</v>
      </c>
      <c s="26">
        <v>2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38.25">
      <c r="A123" s="28" t="s">
        <v>40</v>
      </c>
      <c r="E123" s="29" t="s">
        <v>477</v>
      </c>
    </row>
    <row r="124" spans="1:5" ht="12.75">
      <c r="A124" s="30" t="s">
        <v>42</v>
      </c>
      <c r="E124" s="31" t="s">
        <v>37</v>
      </c>
    </row>
    <row r="125" spans="1:5" ht="12.75">
      <c r="A125" t="s">
        <v>43</v>
      </c>
      <c r="E125" s="29" t="s">
        <v>478</v>
      </c>
    </row>
    <row r="126" spans="1:18" ht="12.75" customHeight="1">
      <c r="A126" s="5" t="s">
        <v>33</v>
      </c>
      <c s="5"/>
      <c s="35" t="s">
        <v>30</v>
      </c>
      <c s="5"/>
      <c s="21" t="s">
        <v>344</v>
      </c>
      <c s="5"/>
      <c s="5"/>
      <c s="5"/>
      <c s="36">
        <f>0+Q126</f>
      </c>
      <c r="O126">
        <f>0+R126</f>
      </c>
      <c r="Q126">
        <f>0+I127+I131+I135+I139+I143+I147</f>
      </c>
      <c>
        <f>0+O127+O131+O135+O139+O143+O147</f>
      </c>
    </row>
    <row r="127" spans="1:16" ht="25.5">
      <c r="A127" s="19" t="s">
        <v>35</v>
      </c>
      <c s="23" t="s">
        <v>217</v>
      </c>
      <c s="23" t="s">
        <v>479</v>
      </c>
      <c s="19" t="s">
        <v>19</v>
      </c>
      <c s="24" t="s">
        <v>480</v>
      </c>
      <c s="25" t="s">
        <v>70</v>
      </c>
      <c s="26">
        <v>1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38.25">
      <c r="A128" s="28" t="s">
        <v>40</v>
      </c>
      <c r="E128" s="29" t="s">
        <v>481</v>
      </c>
    </row>
    <row r="129" spans="1:5" ht="12.75">
      <c r="A129" s="30" t="s">
        <v>42</v>
      </c>
      <c r="E129" s="31" t="s">
        <v>37</v>
      </c>
    </row>
    <row r="130" spans="1:5" ht="409.5">
      <c r="A130" t="s">
        <v>43</v>
      </c>
      <c r="E130" s="29" t="s">
        <v>482</v>
      </c>
    </row>
    <row r="131" spans="1:16" ht="25.5">
      <c r="A131" s="19" t="s">
        <v>35</v>
      </c>
      <c s="23" t="s">
        <v>224</v>
      </c>
      <c s="23" t="s">
        <v>479</v>
      </c>
      <c s="19" t="s">
        <v>13</v>
      </c>
      <c s="24" t="s">
        <v>480</v>
      </c>
      <c s="25" t="s">
        <v>70</v>
      </c>
      <c s="26">
        <v>1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38.25">
      <c r="A132" s="28" t="s">
        <v>40</v>
      </c>
      <c r="E132" s="29" t="s">
        <v>483</v>
      </c>
    </row>
    <row r="133" spans="1:5" ht="12.75">
      <c r="A133" s="30" t="s">
        <v>42</v>
      </c>
      <c r="E133" s="31" t="s">
        <v>37</v>
      </c>
    </row>
    <row r="134" spans="1:5" ht="409.5">
      <c r="A134" t="s">
        <v>43</v>
      </c>
      <c r="E134" s="29" t="s">
        <v>482</v>
      </c>
    </row>
    <row r="135" spans="1:16" ht="12.75">
      <c r="A135" s="19" t="s">
        <v>35</v>
      </c>
      <c s="23" t="s">
        <v>230</v>
      </c>
      <c s="23" t="s">
        <v>484</v>
      </c>
      <c s="19" t="s">
        <v>37</v>
      </c>
      <c s="24" t="s">
        <v>485</v>
      </c>
      <c s="25" t="s">
        <v>110</v>
      </c>
      <c s="26">
        <v>8.9</v>
      </c>
      <c s="27">
        <v>0</v>
      </c>
      <c s="27">
        <f>ROUND(ROUND(H135,2)*ROUND(G135,3),2)</f>
      </c>
      <c r="O135">
        <f>(I135*21)/100</f>
      </c>
      <c t="s">
        <v>13</v>
      </c>
    </row>
    <row r="136" spans="1:5" ht="38.25">
      <c r="A136" s="28" t="s">
        <v>40</v>
      </c>
      <c r="E136" s="29" t="s">
        <v>486</v>
      </c>
    </row>
    <row r="137" spans="1:5" ht="12.75">
      <c r="A137" s="30" t="s">
        <v>42</v>
      </c>
      <c r="E137" s="31" t="s">
        <v>37</v>
      </c>
    </row>
    <row r="138" spans="1:5" ht="63.75">
      <c r="A138" t="s">
        <v>43</v>
      </c>
      <c r="E138" s="29" t="s">
        <v>394</v>
      </c>
    </row>
    <row r="139" spans="1:16" ht="12.75">
      <c r="A139" s="19" t="s">
        <v>35</v>
      </c>
      <c s="23" t="s">
        <v>236</v>
      </c>
      <c s="23" t="s">
        <v>487</v>
      </c>
      <c s="19" t="s">
        <v>37</v>
      </c>
      <c s="24" t="s">
        <v>488</v>
      </c>
      <c s="25" t="s">
        <v>96</v>
      </c>
      <c s="26">
        <v>2.08</v>
      </c>
      <c s="27">
        <v>0</v>
      </c>
      <c s="27">
        <f>ROUND(ROUND(H139,2)*ROUND(G139,3),2)</f>
      </c>
      <c r="O139">
        <f>(I139*21)/100</f>
      </c>
      <c t="s">
        <v>13</v>
      </c>
    </row>
    <row r="140" spans="1:5" ht="38.25">
      <c r="A140" s="28" t="s">
        <v>40</v>
      </c>
      <c r="E140" s="29" t="s">
        <v>489</v>
      </c>
    </row>
    <row r="141" spans="1:5" ht="12.75">
      <c r="A141" s="30" t="s">
        <v>42</v>
      </c>
      <c r="E141" s="31" t="s">
        <v>490</v>
      </c>
    </row>
    <row r="142" spans="1:5" ht="102">
      <c r="A142" t="s">
        <v>43</v>
      </c>
      <c r="E142" s="29" t="s">
        <v>491</v>
      </c>
    </row>
    <row r="143" spans="1:16" ht="12.75">
      <c r="A143" s="19" t="s">
        <v>35</v>
      </c>
      <c s="23" t="s">
        <v>243</v>
      </c>
      <c s="23" t="s">
        <v>492</v>
      </c>
      <c s="19" t="s">
        <v>37</v>
      </c>
      <c s="24" t="s">
        <v>493</v>
      </c>
      <c s="25" t="s">
        <v>96</v>
      </c>
      <c s="26">
        <v>4.4</v>
      </c>
      <c s="27">
        <v>0</v>
      </c>
      <c s="27">
        <f>ROUND(ROUND(H143,2)*ROUND(G143,3),2)</f>
      </c>
      <c r="O143">
        <f>(I143*21)/100</f>
      </c>
      <c t="s">
        <v>13</v>
      </c>
    </row>
    <row r="144" spans="1:5" ht="38.25">
      <c r="A144" s="28" t="s">
        <v>40</v>
      </c>
      <c r="E144" s="29" t="s">
        <v>494</v>
      </c>
    </row>
    <row r="145" spans="1:5" ht="12.75">
      <c r="A145" s="30" t="s">
        <v>42</v>
      </c>
      <c r="E145" s="31" t="s">
        <v>495</v>
      </c>
    </row>
    <row r="146" spans="1:5" ht="102">
      <c r="A146" t="s">
        <v>43</v>
      </c>
      <c r="E146" s="29" t="s">
        <v>491</v>
      </c>
    </row>
    <row r="147" spans="1:16" ht="12.75">
      <c r="A147" s="19" t="s">
        <v>35</v>
      </c>
      <c s="23" t="s">
        <v>246</v>
      </c>
      <c s="23" t="s">
        <v>496</v>
      </c>
      <c s="19" t="s">
        <v>37</v>
      </c>
      <c s="24" t="s">
        <v>497</v>
      </c>
      <c s="25" t="s">
        <v>110</v>
      </c>
      <c s="26">
        <v>9.3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38.25">
      <c r="A148" s="28" t="s">
        <v>40</v>
      </c>
      <c r="E148" s="29" t="s">
        <v>498</v>
      </c>
    </row>
    <row r="149" spans="1:5" ht="12.75">
      <c r="A149" s="30" t="s">
        <v>42</v>
      </c>
      <c r="E149" s="31" t="s">
        <v>37</v>
      </c>
    </row>
    <row r="150" spans="1:5" ht="114.75">
      <c r="A150" t="s">
        <v>43</v>
      </c>
      <c r="E150" s="29" t="s">
        <v>416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0+O8+O17+O62+O71+O92+O109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499</v>
      </c>
      <c s="32">
        <f>0+I8+I17+I62+I71+I92+I109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499</v>
      </c>
      <c s="5"/>
      <c s="14" t="s">
        <v>500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75</v>
      </c>
      <c s="19" t="s">
        <v>37</v>
      </c>
      <c s="24" t="s">
        <v>76</v>
      </c>
      <c s="25" t="s">
        <v>77</v>
      </c>
      <c s="26">
        <v>19.8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419</v>
      </c>
    </row>
    <row r="11" spans="1:5" ht="76.5">
      <c r="A11" s="30" t="s">
        <v>42</v>
      </c>
      <c r="E11" s="31" t="s">
        <v>501</v>
      </c>
    </row>
    <row r="12" spans="1:5" ht="140.25">
      <c r="A12" t="s">
        <v>43</v>
      </c>
      <c r="E12" s="29" t="s">
        <v>80</v>
      </c>
    </row>
    <row r="13" spans="1:16" ht="25.5">
      <c r="A13" s="19" t="s">
        <v>35</v>
      </c>
      <c s="23" t="s">
        <v>13</v>
      </c>
      <c s="23" t="s">
        <v>81</v>
      </c>
      <c s="19" t="s">
        <v>37</v>
      </c>
      <c s="24" t="s">
        <v>82</v>
      </c>
      <c s="25" t="s">
        <v>77</v>
      </c>
      <c s="26">
        <v>83.214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502</v>
      </c>
    </row>
    <row r="15" spans="1:5" ht="38.25">
      <c r="A15" s="30" t="s">
        <v>42</v>
      </c>
      <c r="E15" s="31" t="s">
        <v>503</v>
      </c>
    </row>
    <row r="16" spans="1:5" ht="140.25">
      <c r="A16" t="s">
        <v>43</v>
      </c>
      <c r="E16" s="29" t="s">
        <v>80</v>
      </c>
    </row>
    <row r="17" spans="1:18" ht="12.75" customHeight="1">
      <c r="A17" s="5" t="s">
        <v>33</v>
      </c>
      <c s="5"/>
      <c s="35" t="s">
        <v>19</v>
      </c>
      <c s="5"/>
      <c s="21" t="s">
        <v>85</v>
      </c>
      <c s="5"/>
      <c s="5"/>
      <c s="5"/>
      <c s="36">
        <f>0+Q17</f>
      </c>
      <c r="O17">
        <f>0+R17</f>
      </c>
      <c r="Q17">
        <f>0+I18+I22+I26+I30+I34+I38+I42+I46+I50+I54+I58</f>
      </c>
      <c>
        <f>0+O18+O22+O26+O30+O34+O38+O42+O46+O50+O54+O58</f>
      </c>
    </row>
    <row r="18" spans="1:16" ht="25.5">
      <c r="A18" s="19" t="s">
        <v>35</v>
      </c>
      <c s="23" t="s">
        <v>12</v>
      </c>
      <c s="23" t="s">
        <v>94</v>
      </c>
      <c s="19" t="s">
        <v>37</v>
      </c>
      <c s="24" t="s">
        <v>95</v>
      </c>
      <c s="25" t="s">
        <v>96</v>
      </c>
      <c s="26">
        <v>9.9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40</v>
      </c>
      <c r="E19" s="29" t="s">
        <v>422</v>
      </c>
    </row>
    <row r="20" spans="1:5" ht="12.75">
      <c r="A20" s="30" t="s">
        <v>42</v>
      </c>
      <c r="E20" s="31" t="s">
        <v>423</v>
      </c>
    </row>
    <row r="21" spans="1:5" ht="63.75">
      <c r="A21" t="s">
        <v>43</v>
      </c>
      <c r="E21" s="29" t="s">
        <v>99</v>
      </c>
    </row>
    <row r="22" spans="1:16" ht="12.75">
      <c r="A22" s="19" t="s">
        <v>35</v>
      </c>
      <c s="23" t="s">
        <v>23</v>
      </c>
      <c s="23" t="s">
        <v>102</v>
      </c>
      <c s="19" t="s">
        <v>37</v>
      </c>
      <c s="24" t="s">
        <v>103</v>
      </c>
      <c s="25" t="s">
        <v>96</v>
      </c>
      <c s="26">
        <v>2.376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51">
      <c r="A23" s="28" t="s">
        <v>40</v>
      </c>
      <c r="E23" s="29" t="s">
        <v>424</v>
      </c>
    </row>
    <row r="24" spans="1:5" ht="12.75">
      <c r="A24" s="30" t="s">
        <v>42</v>
      </c>
      <c r="E24" s="31" t="s">
        <v>425</v>
      </c>
    </row>
    <row r="25" spans="1:5" ht="63.75">
      <c r="A25" t="s">
        <v>43</v>
      </c>
      <c r="E25" s="29" t="s">
        <v>99</v>
      </c>
    </row>
    <row r="26" spans="1:16" ht="12.75">
      <c r="A26" s="19" t="s">
        <v>35</v>
      </c>
      <c s="23" t="s">
        <v>25</v>
      </c>
      <c s="23" t="s">
        <v>123</v>
      </c>
      <c s="19" t="s">
        <v>37</v>
      </c>
      <c s="24" t="s">
        <v>124</v>
      </c>
      <c s="25" t="s">
        <v>96</v>
      </c>
      <c s="26">
        <v>18.088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63.75">
      <c r="A27" s="28" t="s">
        <v>40</v>
      </c>
      <c r="E27" s="29" t="s">
        <v>426</v>
      </c>
    </row>
    <row r="28" spans="1:5" ht="51">
      <c r="A28" s="30" t="s">
        <v>42</v>
      </c>
      <c r="E28" s="31" t="s">
        <v>504</v>
      </c>
    </row>
    <row r="29" spans="1:5" ht="369.75">
      <c r="A29" t="s">
        <v>43</v>
      </c>
      <c r="E29" s="29" t="s">
        <v>127</v>
      </c>
    </row>
    <row r="30" spans="1:16" ht="12.75">
      <c r="A30" s="19" t="s">
        <v>35</v>
      </c>
      <c s="23" t="s">
        <v>27</v>
      </c>
      <c s="23" t="s">
        <v>132</v>
      </c>
      <c s="19" t="s">
        <v>19</v>
      </c>
      <c s="24" t="s">
        <v>133</v>
      </c>
      <c s="25" t="s">
        <v>96</v>
      </c>
      <c s="26">
        <v>94.733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51">
      <c r="A31" s="28" t="s">
        <v>40</v>
      </c>
      <c r="E31" s="29" t="s">
        <v>505</v>
      </c>
    </row>
    <row r="32" spans="1:5" ht="38.25">
      <c r="A32" s="30" t="s">
        <v>42</v>
      </c>
      <c r="E32" s="31" t="s">
        <v>506</v>
      </c>
    </row>
    <row r="33" spans="1:5" ht="369.75">
      <c r="A33" t="s">
        <v>43</v>
      </c>
      <c r="E33" s="29" t="s">
        <v>127</v>
      </c>
    </row>
    <row r="34" spans="1:16" ht="12.75">
      <c r="A34" s="19" t="s">
        <v>35</v>
      </c>
      <c s="23" t="s">
        <v>63</v>
      </c>
      <c s="23" t="s">
        <v>132</v>
      </c>
      <c s="19" t="s">
        <v>13</v>
      </c>
      <c s="24" t="s">
        <v>133</v>
      </c>
      <c s="25" t="s">
        <v>96</v>
      </c>
      <c s="26">
        <v>5.824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63.75">
      <c r="A35" s="28" t="s">
        <v>40</v>
      </c>
      <c r="E35" s="29" t="s">
        <v>430</v>
      </c>
    </row>
    <row r="36" spans="1:5" ht="12.75">
      <c r="A36" s="30" t="s">
        <v>42</v>
      </c>
      <c r="E36" s="31" t="s">
        <v>507</v>
      </c>
    </row>
    <row r="37" spans="1:5" ht="369.75">
      <c r="A37" t="s">
        <v>43</v>
      </c>
      <c r="E37" s="29" t="s">
        <v>127</v>
      </c>
    </row>
    <row r="38" spans="1:16" ht="12.75">
      <c r="A38" s="19" t="s">
        <v>35</v>
      </c>
      <c s="23" t="s">
        <v>67</v>
      </c>
      <c s="23" t="s">
        <v>159</v>
      </c>
      <c s="19" t="s">
        <v>37</v>
      </c>
      <c s="24" t="s">
        <v>160</v>
      </c>
      <c s="25" t="s">
        <v>96</v>
      </c>
      <c s="26">
        <v>105.345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161</v>
      </c>
    </row>
    <row r="40" spans="1:5" ht="51">
      <c r="A40" s="30" t="s">
        <v>42</v>
      </c>
      <c r="E40" s="31" t="s">
        <v>508</v>
      </c>
    </row>
    <row r="41" spans="1:5" ht="191.25">
      <c r="A41" t="s">
        <v>43</v>
      </c>
      <c r="E41" s="29" t="s">
        <v>163</v>
      </c>
    </row>
    <row r="42" spans="1:16" ht="12.75">
      <c r="A42" s="19" t="s">
        <v>35</v>
      </c>
      <c s="23" t="s">
        <v>30</v>
      </c>
      <c s="23" t="s">
        <v>165</v>
      </c>
      <c s="19" t="s">
        <v>37</v>
      </c>
      <c s="24" t="s">
        <v>166</v>
      </c>
      <c s="25" t="s">
        <v>96</v>
      </c>
      <c s="26">
        <v>13.3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509</v>
      </c>
    </row>
    <row r="44" spans="1:5" ht="38.25">
      <c r="A44" s="30" t="s">
        <v>42</v>
      </c>
      <c r="E44" s="31" t="s">
        <v>510</v>
      </c>
    </row>
    <row r="45" spans="1:5" ht="280.5">
      <c r="A45" t="s">
        <v>43</v>
      </c>
      <c r="E45" s="29" t="s">
        <v>169</v>
      </c>
    </row>
    <row r="46" spans="1:16" ht="12.75">
      <c r="A46" s="19" t="s">
        <v>35</v>
      </c>
      <c s="23" t="s">
        <v>32</v>
      </c>
      <c s="23" t="s">
        <v>171</v>
      </c>
      <c s="19" t="s">
        <v>37</v>
      </c>
      <c s="24" t="s">
        <v>172</v>
      </c>
      <c s="25" t="s">
        <v>173</v>
      </c>
      <c s="26">
        <v>33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12.75">
      <c r="A48" s="30" t="s">
        <v>42</v>
      </c>
      <c r="E48" s="31" t="s">
        <v>444</v>
      </c>
    </row>
    <row r="49" spans="1:5" ht="25.5">
      <c r="A49" t="s">
        <v>43</v>
      </c>
      <c r="E49" s="29" t="s">
        <v>176</v>
      </c>
    </row>
    <row r="50" spans="1:16" ht="12.75">
      <c r="A50" s="19" t="s">
        <v>35</v>
      </c>
      <c s="23" t="s">
        <v>116</v>
      </c>
      <c s="23" t="s">
        <v>178</v>
      </c>
      <c s="19" t="s">
        <v>37</v>
      </c>
      <c s="24" t="s">
        <v>179</v>
      </c>
      <c s="25" t="s">
        <v>173</v>
      </c>
      <c s="26">
        <v>40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445</v>
      </c>
    </row>
    <row r="52" spans="1:5" ht="12.75">
      <c r="A52" s="30" t="s">
        <v>42</v>
      </c>
      <c r="E52" s="31" t="s">
        <v>453</v>
      </c>
    </row>
    <row r="53" spans="1:5" ht="12.75">
      <c r="A53" t="s">
        <v>43</v>
      </c>
      <c r="E53" s="29" t="s">
        <v>182</v>
      </c>
    </row>
    <row r="54" spans="1:16" ht="12.75">
      <c r="A54" s="19" t="s">
        <v>35</v>
      </c>
      <c s="23" t="s">
        <v>158</v>
      </c>
      <c s="23" t="s">
        <v>189</v>
      </c>
      <c s="19" t="s">
        <v>19</v>
      </c>
      <c s="24" t="s">
        <v>190</v>
      </c>
      <c s="25" t="s">
        <v>96</v>
      </c>
      <c s="26">
        <v>49.545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447</v>
      </c>
    </row>
    <row r="56" spans="1:5" ht="12.75">
      <c r="A56" s="30" t="s">
        <v>42</v>
      </c>
      <c r="E56" s="31" t="s">
        <v>511</v>
      </c>
    </row>
    <row r="57" spans="1:5" ht="51">
      <c r="A57" t="s">
        <v>43</v>
      </c>
      <c r="E57" s="29" t="s">
        <v>193</v>
      </c>
    </row>
    <row r="58" spans="1:16" ht="12.75">
      <c r="A58" s="19" t="s">
        <v>35</v>
      </c>
      <c s="23" t="s">
        <v>164</v>
      </c>
      <c s="23" t="s">
        <v>189</v>
      </c>
      <c s="19" t="s">
        <v>13</v>
      </c>
      <c s="24" t="s">
        <v>190</v>
      </c>
      <c s="25" t="s">
        <v>96</v>
      </c>
      <c s="26">
        <v>5.824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40</v>
      </c>
      <c r="E59" s="29" t="s">
        <v>449</v>
      </c>
    </row>
    <row r="60" spans="1:5" ht="12.75">
      <c r="A60" s="30" t="s">
        <v>42</v>
      </c>
      <c r="E60" s="31" t="s">
        <v>507</v>
      </c>
    </row>
    <row r="61" spans="1:5" ht="51">
      <c r="A61" t="s">
        <v>43</v>
      </c>
      <c r="E61" s="29" t="s">
        <v>193</v>
      </c>
    </row>
    <row r="62" spans="1:18" ht="12.75" customHeight="1">
      <c r="A62" s="5" t="s">
        <v>33</v>
      </c>
      <c s="5"/>
      <c s="35" t="s">
        <v>13</v>
      </c>
      <c s="5"/>
      <c s="21" t="s">
        <v>197</v>
      </c>
      <c s="5"/>
      <c s="5"/>
      <c s="5"/>
      <c s="36">
        <f>0+Q62</f>
      </c>
      <c r="O62">
        <f>0+R62</f>
      </c>
      <c r="Q62">
        <f>0+I63+I67</f>
      </c>
      <c>
        <f>0+O63+O67</f>
      </c>
    </row>
    <row r="63" spans="1:16" ht="12.75">
      <c r="A63" s="19" t="s">
        <v>35</v>
      </c>
      <c s="23" t="s">
        <v>122</v>
      </c>
      <c s="23" t="s">
        <v>210</v>
      </c>
      <c s="19" t="s">
        <v>37</v>
      </c>
      <c s="24" t="s">
        <v>211</v>
      </c>
      <c s="25" t="s">
        <v>173</v>
      </c>
      <c s="26">
        <v>120.85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450</v>
      </c>
    </row>
    <row r="65" spans="1:5" ht="38.25">
      <c r="A65" s="30" t="s">
        <v>42</v>
      </c>
      <c r="E65" s="31" t="s">
        <v>512</v>
      </c>
    </row>
    <row r="66" spans="1:5" ht="102">
      <c r="A66" t="s">
        <v>43</v>
      </c>
      <c r="E66" s="29" t="s">
        <v>213</v>
      </c>
    </row>
    <row r="67" spans="1:16" ht="12.75">
      <c r="A67" s="19" t="s">
        <v>35</v>
      </c>
      <c s="23" t="s">
        <v>128</v>
      </c>
      <c s="23" t="s">
        <v>218</v>
      </c>
      <c s="19" t="s">
        <v>37</v>
      </c>
      <c s="24" t="s">
        <v>219</v>
      </c>
      <c s="25" t="s">
        <v>96</v>
      </c>
      <c s="26">
        <v>1.3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455</v>
      </c>
    </row>
    <row r="69" spans="1:5" ht="12.75">
      <c r="A69" s="30" t="s">
        <v>42</v>
      </c>
      <c r="E69" s="31" t="s">
        <v>513</v>
      </c>
    </row>
    <row r="70" spans="1:5" ht="369.75">
      <c r="A70" t="s">
        <v>43</v>
      </c>
      <c r="E70" s="29" t="s">
        <v>222</v>
      </c>
    </row>
    <row r="71" spans="1:18" ht="12.75" customHeight="1">
      <c r="A71" s="5" t="s">
        <v>33</v>
      </c>
      <c s="5"/>
      <c s="35" t="s">
        <v>23</v>
      </c>
      <c s="5"/>
      <c s="21" t="s">
        <v>223</v>
      </c>
      <c s="5"/>
      <c s="5"/>
      <c s="5"/>
      <c s="36">
        <f>0+Q71</f>
      </c>
      <c r="O71">
        <f>0+R71</f>
      </c>
      <c r="Q71">
        <f>0+I72+I76+I80+I84+I88</f>
      </c>
      <c>
        <f>0+O72+O76+O80+O84+O88</f>
      </c>
    </row>
    <row r="72" spans="1:16" ht="12.75">
      <c r="A72" s="19" t="s">
        <v>35</v>
      </c>
      <c s="23" t="s">
        <v>131</v>
      </c>
      <c s="23" t="s">
        <v>457</v>
      </c>
      <c s="19" t="s">
        <v>37</v>
      </c>
      <c s="24" t="s">
        <v>458</v>
      </c>
      <c s="25" t="s">
        <v>96</v>
      </c>
      <c s="26">
        <v>1.656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514</v>
      </c>
    </row>
    <row r="74" spans="1:5" ht="12.75">
      <c r="A74" s="30" t="s">
        <v>42</v>
      </c>
      <c r="E74" s="31" t="s">
        <v>515</v>
      </c>
    </row>
    <row r="75" spans="1:5" ht="369.75">
      <c r="A75" t="s">
        <v>43</v>
      </c>
      <c r="E75" s="29" t="s">
        <v>229</v>
      </c>
    </row>
    <row r="76" spans="1:16" ht="12.75">
      <c r="A76" s="19" t="s">
        <v>35</v>
      </c>
      <c s="23" t="s">
        <v>136</v>
      </c>
      <c s="23" t="s">
        <v>225</v>
      </c>
      <c s="19" t="s">
        <v>37</v>
      </c>
      <c s="24" t="s">
        <v>226</v>
      </c>
      <c s="25" t="s">
        <v>96</v>
      </c>
      <c s="26">
        <v>7.354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461</v>
      </c>
    </row>
    <row r="78" spans="1:5" ht="12.75">
      <c r="A78" s="30" t="s">
        <v>42</v>
      </c>
      <c r="E78" s="31" t="s">
        <v>516</v>
      </c>
    </row>
    <row r="79" spans="1:5" ht="369.75">
      <c r="A79" t="s">
        <v>43</v>
      </c>
      <c r="E79" s="29" t="s">
        <v>229</v>
      </c>
    </row>
    <row r="80" spans="1:16" ht="12.75">
      <c r="A80" s="19" t="s">
        <v>35</v>
      </c>
      <c s="23" t="s">
        <v>139</v>
      </c>
      <c s="23" t="s">
        <v>231</v>
      </c>
      <c s="19" t="s">
        <v>37</v>
      </c>
      <c s="24" t="s">
        <v>232</v>
      </c>
      <c s="25" t="s">
        <v>96</v>
      </c>
      <c s="26">
        <v>6.188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463</v>
      </c>
    </row>
    <row r="82" spans="1:5" ht="12.75">
      <c r="A82" s="30" t="s">
        <v>42</v>
      </c>
      <c r="E82" s="31" t="s">
        <v>517</v>
      </c>
    </row>
    <row r="83" spans="1:5" ht="38.25">
      <c r="A83" t="s">
        <v>43</v>
      </c>
      <c r="E83" s="29" t="s">
        <v>235</v>
      </c>
    </row>
    <row r="84" spans="1:16" ht="12.75">
      <c r="A84" s="19" t="s">
        <v>35</v>
      </c>
      <c s="23" t="s">
        <v>145</v>
      </c>
      <c s="23" t="s">
        <v>518</v>
      </c>
      <c s="19" t="s">
        <v>37</v>
      </c>
      <c s="24" t="s">
        <v>519</v>
      </c>
      <c s="25" t="s">
        <v>96</v>
      </c>
      <c s="26">
        <v>0.78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520</v>
      </c>
    </row>
    <row r="86" spans="1:5" ht="12.75">
      <c r="A86" s="30" t="s">
        <v>42</v>
      </c>
      <c r="E86" s="31" t="s">
        <v>521</v>
      </c>
    </row>
    <row r="87" spans="1:5" ht="51">
      <c r="A87" t="s">
        <v>43</v>
      </c>
      <c r="E87" s="29" t="s">
        <v>522</v>
      </c>
    </row>
    <row r="88" spans="1:16" ht="12.75">
      <c r="A88" s="19" t="s">
        <v>35</v>
      </c>
      <c s="23" t="s">
        <v>150</v>
      </c>
      <c s="23" t="s">
        <v>237</v>
      </c>
      <c s="19" t="s">
        <v>37</v>
      </c>
      <c s="24" t="s">
        <v>238</v>
      </c>
      <c s="25" t="s">
        <v>96</v>
      </c>
      <c s="26">
        <v>7.354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25.5">
      <c r="A89" s="28" t="s">
        <v>40</v>
      </c>
      <c r="E89" s="29" t="s">
        <v>465</v>
      </c>
    </row>
    <row r="90" spans="1:5" ht="12.75">
      <c r="A90" s="30" t="s">
        <v>42</v>
      </c>
      <c r="E90" s="31" t="s">
        <v>516</v>
      </c>
    </row>
    <row r="91" spans="1:5" ht="102">
      <c r="A91" t="s">
        <v>43</v>
      </c>
      <c r="E91" s="29" t="s">
        <v>241</v>
      </c>
    </row>
    <row r="92" spans="1:18" ht="12.75" customHeight="1">
      <c r="A92" s="5" t="s">
        <v>33</v>
      </c>
      <c s="5"/>
      <c s="35" t="s">
        <v>25</v>
      </c>
      <c s="5"/>
      <c s="21" t="s">
        <v>242</v>
      </c>
      <c s="5"/>
      <c s="5"/>
      <c s="5"/>
      <c s="36">
        <f>0+Q92</f>
      </c>
      <c r="O92">
        <f>0+R92</f>
      </c>
      <c r="Q92">
        <f>0+I93+I97+I101+I105</f>
      </c>
      <c>
        <f>0+O93+O97+O101+O105</f>
      </c>
    </row>
    <row r="93" spans="1:16" ht="12.75">
      <c r="A93" s="19" t="s">
        <v>35</v>
      </c>
      <c s="23" t="s">
        <v>154</v>
      </c>
      <c s="23" t="s">
        <v>189</v>
      </c>
      <c s="19" t="s">
        <v>37</v>
      </c>
      <c s="24" t="s">
        <v>190</v>
      </c>
      <c s="25" t="s">
        <v>96</v>
      </c>
      <c s="26">
        <v>5.94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466</v>
      </c>
    </row>
    <row r="95" spans="1:5" ht="12.75">
      <c r="A95" s="30" t="s">
        <v>42</v>
      </c>
      <c r="E95" s="31" t="s">
        <v>467</v>
      </c>
    </row>
    <row r="96" spans="1:5" ht="51">
      <c r="A96" t="s">
        <v>43</v>
      </c>
      <c r="E96" s="29" t="s">
        <v>193</v>
      </c>
    </row>
    <row r="97" spans="1:16" ht="12.75">
      <c r="A97" s="19" t="s">
        <v>35</v>
      </c>
      <c s="23" t="s">
        <v>170</v>
      </c>
      <c s="23" t="s">
        <v>253</v>
      </c>
      <c s="19" t="s">
        <v>37</v>
      </c>
      <c s="24" t="s">
        <v>254</v>
      </c>
      <c s="25" t="s">
        <v>96</v>
      </c>
      <c s="26">
        <v>3.96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25.5">
      <c r="A98" s="28" t="s">
        <v>40</v>
      </c>
      <c r="E98" s="29" t="s">
        <v>468</v>
      </c>
    </row>
    <row r="99" spans="1:5" ht="12.75">
      <c r="A99" s="30" t="s">
        <v>42</v>
      </c>
      <c r="E99" s="31" t="s">
        <v>469</v>
      </c>
    </row>
    <row r="100" spans="1:5" ht="102">
      <c r="A100" t="s">
        <v>43</v>
      </c>
      <c r="E100" s="29" t="s">
        <v>257</v>
      </c>
    </row>
    <row r="101" spans="1:16" ht="12.75">
      <c r="A101" s="19" t="s">
        <v>35</v>
      </c>
      <c s="23" t="s">
        <v>177</v>
      </c>
      <c s="23" t="s">
        <v>265</v>
      </c>
      <c s="19" t="s">
        <v>470</v>
      </c>
      <c s="24" t="s">
        <v>266</v>
      </c>
      <c s="25" t="s">
        <v>173</v>
      </c>
      <c s="26">
        <v>29.7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272</v>
      </c>
    </row>
    <row r="103" spans="1:5" ht="12.75">
      <c r="A103" s="30" t="s">
        <v>42</v>
      </c>
      <c r="E103" s="31" t="s">
        <v>471</v>
      </c>
    </row>
    <row r="104" spans="1:5" ht="51">
      <c r="A104" t="s">
        <v>43</v>
      </c>
      <c r="E104" s="29" t="s">
        <v>269</v>
      </c>
    </row>
    <row r="105" spans="1:16" ht="12.75">
      <c r="A105" s="19" t="s">
        <v>35</v>
      </c>
      <c s="23" t="s">
        <v>183</v>
      </c>
      <c s="23" t="s">
        <v>472</v>
      </c>
      <c s="19" t="s">
        <v>37</v>
      </c>
      <c s="24" t="s">
        <v>473</v>
      </c>
      <c s="25" t="s">
        <v>96</v>
      </c>
      <c s="26">
        <v>2.376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474</v>
      </c>
    </row>
    <row r="107" spans="1:5" ht="12.75">
      <c r="A107" s="30" t="s">
        <v>42</v>
      </c>
      <c r="E107" s="31" t="s">
        <v>425</v>
      </c>
    </row>
    <row r="108" spans="1:5" ht="140.25">
      <c r="A108" t="s">
        <v>43</v>
      </c>
      <c r="E108" s="29" t="s">
        <v>293</v>
      </c>
    </row>
    <row r="109" spans="1:18" ht="12.75" customHeight="1">
      <c r="A109" s="5" t="s">
        <v>33</v>
      </c>
      <c s="5"/>
      <c s="35" t="s">
        <v>30</v>
      </c>
      <c s="5"/>
      <c s="21" t="s">
        <v>344</v>
      </c>
      <c s="5"/>
      <c s="5"/>
      <c s="5"/>
      <c s="36">
        <f>0+Q109</f>
      </c>
      <c r="O109">
        <f>0+R109</f>
      </c>
      <c r="Q109">
        <f>0+I110+I114+I118+I122+I126+I130</f>
      </c>
      <c>
        <f>0+O110+O114+O118+O122+O126+O130</f>
      </c>
    </row>
    <row r="110" spans="1:16" ht="12.75">
      <c r="A110" s="19" t="s">
        <v>35</v>
      </c>
      <c s="23" t="s">
        <v>198</v>
      </c>
      <c s="23" t="s">
        <v>523</v>
      </c>
      <c s="19" t="s">
        <v>37</v>
      </c>
      <c s="24" t="s">
        <v>524</v>
      </c>
      <c s="25" t="s">
        <v>110</v>
      </c>
      <c s="26">
        <v>6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25.5">
      <c r="A111" s="28" t="s">
        <v>40</v>
      </c>
      <c r="E111" s="29" t="s">
        <v>525</v>
      </c>
    </row>
    <row r="112" spans="1:5" ht="12.75">
      <c r="A112" s="30" t="s">
        <v>42</v>
      </c>
      <c r="E112" s="31" t="s">
        <v>37</v>
      </c>
    </row>
    <row r="113" spans="1:5" ht="63.75">
      <c r="A113" t="s">
        <v>43</v>
      </c>
      <c r="E113" s="29" t="s">
        <v>526</v>
      </c>
    </row>
    <row r="114" spans="1:16" ht="12.75">
      <c r="A114" s="19" t="s">
        <v>35</v>
      </c>
      <c s="23" t="s">
        <v>204</v>
      </c>
      <c s="23" t="s">
        <v>527</v>
      </c>
      <c s="19" t="s">
        <v>37</v>
      </c>
      <c s="24" t="s">
        <v>528</v>
      </c>
      <c s="25" t="s">
        <v>110</v>
      </c>
      <c s="26">
        <v>6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38.25">
      <c r="A115" s="28" t="s">
        <v>40</v>
      </c>
      <c r="E115" s="29" t="s">
        <v>529</v>
      </c>
    </row>
    <row r="116" spans="1:5" ht="12.75">
      <c r="A116" s="30" t="s">
        <v>42</v>
      </c>
      <c r="E116" s="31" t="s">
        <v>37</v>
      </c>
    </row>
    <row r="117" spans="1:5" ht="38.25">
      <c r="A117" t="s">
        <v>43</v>
      </c>
      <c r="E117" s="29" t="s">
        <v>530</v>
      </c>
    </row>
    <row r="118" spans="1:16" ht="12.75">
      <c r="A118" s="19" t="s">
        <v>35</v>
      </c>
      <c s="23" t="s">
        <v>209</v>
      </c>
      <c s="23" t="s">
        <v>531</v>
      </c>
      <c s="19" t="s">
        <v>37</v>
      </c>
      <c s="24" t="s">
        <v>532</v>
      </c>
      <c s="25" t="s">
        <v>70</v>
      </c>
      <c s="26">
        <v>1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63.75">
      <c r="A119" s="28" t="s">
        <v>40</v>
      </c>
      <c r="E119" s="29" t="s">
        <v>533</v>
      </c>
    </row>
    <row r="120" spans="1:5" ht="12.75">
      <c r="A120" s="30" t="s">
        <v>42</v>
      </c>
      <c r="E120" s="31" t="s">
        <v>37</v>
      </c>
    </row>
    <row r="121" spans="1:5" ht="409.5">
      <c r="A121" t="s">
        <v>43</v>
      </c>
      <c r="E121" s="29" t="s">
        <v>534</v>
      </c>
    </row>
    <row r="122" spans="1:16" ht="12.75">
      <c r="A122" s="19" t="s">
        <v>35</v>
      </c>
      <c s="23" t="s">
        <v>214</v>
      </c>
      <c s="23" t="s">
        <v>535</v>
      </c>
      <c s="19" t="s">
        <v>470</v>
      </c>
      <c s="24" t="s">
        <v>536</v>
      </c>
      <c s="25" t="s">
        <v>110</v>
      </c>
      <c s="26">
        <v>10.3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38.25">
      <c r="A123" s="28" t="s">
        <v>40</v>
      </c>
      <c r="E123" s="29" t="s">
        <v>537</v>
      </c>
    </row>
    <row r="124" spans="1:5" ht="12.75">
      <c r="A124" s="30" t="s">
        <v>42</v>
      </c>
      <c r="E124" s="31" t="s">
        <v>37</v>
      </c>
    </row>
    <row r="125" spans="1:5" ht="63.75">
      <c r="A125" t="s">
        <v>43</v>
      </c>
      <c r="E125" s="29" t="s">
        <v>394</v>
      </c>
    </row>
    <row r="126" spans="1:16" ht="12.75">
      <c r="A126" s="19" t="s">
        <v>35</v>
      </c>
      <c s="23" t="s">
        <v>217</v>
      </c>
      <c s="23" t="s">
        <v>492</v>
      </c>
      <c s="19" t="s">
        <v>37</v>
      </c>
      <c s="24" t="s">
        <v>493</v>
      </c>
      <c s="25" t="s">
        <v>96</v>
      </c>
      <c s="26">
        <v>36.18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38.25">
      <c r="A127" s="28" t="s">
        <v>40</v>
      </c>
      <c r="E127" s="29" t="s">
        <v>538</v>
      </c>
    </row>
    <row r="128" spans="1:5" ht="12.75">
      <c r="A128" s="30" t="s">
        <v>42</v>
      </c>
      <c r="E128" s="31" t="s">
        <v>539</v>
      </c>
    </row>
    <row r="129" spans="1:5" ht="102">
      <c r="A129" t="s">
        <v>43</v>
      </c>
      <c r="E129" s="29" t="s">
        <v>491</v>
      </c>
    </row>
    <row r="130" spans="1:16" ht="12.75">
      <c r="A130" s="19" t="s">
        <v>35</v>
      </c>
      <c s="23" t="s">
        <v>224</v>
      </c>
      <c s="23" t="s">
        <v>540</v>
      </c>
      <c s="19" t="s">
        <v>37</v>
      </c>
      <c s="24" t="s">
        <v>541</v>
      </c>
      <c s="25" t="s">
        <v>110</v>
      </c>
      <c s="26">
        <v>8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38.25">
      <c r="A131" s="28" t="s">
        <v>40</v>
      </c>
      <c r="E131" s="29" t="s">
        <v>498</v>
      </c>
    </row>
    <row r="132" spans="1:5" ht="12.75">
      <c r="A132" s="30" t="s">
        <v>42</v>
      </c>
      <c r="E132" s="31" t="s">
        <v>37</v>
      </c>
    </row>
    <row r="133" spans="1:5" ht="114.75">
      <c r="A133" t="s">
        <v>43</v>
      </c>
      <c r="E133" s="29" t="s">
        <v>416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542</v>
      </c>
      <c s="32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542</v>
      </c>
      <c s="5"/>
      <c s="14" t="s">
        <v>543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544</v>
      </c>
      <c s="19" t="s">
        <v>37</v>
      </c>
      <c s="24" t="s">
        <v>545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14.75">
      <c r="A10" s="28" t="s">
        <v>40</v>
      </c>
      <c r="E10" s="29" t="s">
        <v>546</v>
      </c>
    </row>
    <row r="11" spans="1:5" ht="12.75">
      <c r="A11" s="30" t="s">
        <v>42</v>
      </c>
      <c r="E11" s="31" t="s">
        <v>37</v>
      </c>
    </row>
    <row r="12" spans="1:5" ht="12.75">
      <c r="A12" t="s">
        <v>43</v>
      </c>
      <c r="E12" s="29" t="s">
        <v>44</v>
      </c>
    </row>
    <row r="13" spans="1:18" ht="12.75" customHeight="1">
      <c r="A13" s="5" t="s">
        <v>33</v>
      </c>
      <c s="5"/>
      <c s="35" t="s">
        <v>30</v>
      </c>
      <c s="5"/>
      <c s="21" t="s">
        <v>344</v>
      </c>
      <c s="5"/>
      <c s="5"/>
      <c s="5"/>
      <c s="36">
        <f>0+Q13</f>
      </c>
      <c r="O13">
        <f>0+R13</f>
      </c>
      <c r="Q13">
        <f>0+I14+I18+I22+I26+I30+I34+I38+I42+I46+I50+I54+I58</f>
      </c>
      <c>
        <f>0+O14+O18+O22+O26+O30+O34+O38+O42+O46+O50+O54+O58</f>
      </c>
    </row>
    <row r="14" spans="1:16" ht="25.5">
      <c r="A14" s="19" t="s">
        <v>35</v>
      </c>
      <c s="23" t="s">
        <v>13</v>
      </c>
      <c s="23" t="s">
        <v>547</v>
      </c>
      <c s="19" t="s">
        <v>470</v>
      </c>
      <c s="24" t="s">
        <v>548</v>
      </c>
      <c s="25" t="s">
        <v>70</v>
      </c>
      <c s="26">
        <v>17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25.5">
      <c r="A15" s="28" t="s">
        <v>40</v>
      </c>
      <c r="E15" s="29" t="s">
        <v>549</v>
      </c>
    </row>
    <row r="16" spans="1:5" ht="89.25">
      <c r="A16" s="30" t="s">
        <v>42</v>
      </c>
      <c r="E16" s="31" t="s">
        <v>550</v>
      </c>
    </row>
    <row r="17" spans="1:5" ht="63.75">
      <c r="A17" t="s">
        <v>43</v>
      </c>
      <c r="E17" s="29" t="s">
        <v>551</v>
      </c>
    </row>
    <row r="18" spans="1:16" ht="12.75">
      <c r="A18" s="19" t="s">
        <v>35</v>
      </c>
      <c s="23" t="s">
        <v>12</v>
      </c>
      <c s="23" t="s">
        <v>552</v>
      </c>
      <c s="19" t="s">
        <v>470</v>
      </c>
      <c s="24" t="s">
        <v>553</v>
      </c>
      <c s="25" t="s">
        <v>70</v>
      </c>
      <c s="26">
        <v>17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554</v>
      </c>
    </row>
    <row r="20" spans="1:5" ht="89.25">
      <c r="A20" s="30" t="s">
        <v>42</v>
      </c>
      <c r="E20" s="31" t="s">
        <v>550</v>
      </c>
    </row>
    <row r="21" spans="1:5" ht="25.5">
      <c r="A21" t="s">
        <v>43</v>
      </c>
      <c r="E21" s="29" t="s">
        <v>362</v>
      </c>
    </row>
    <row r="22" spans="1:16" ht="12.75">
      <c r="A22" s="19" t="s">
        <v>35</v>
      </c>
      <c s="23" t="s">
        <v>23</v>
      </c>
      <c s="23" t="s">
        <v>555</v>
      </c>
      <c s="19" t="s">
        <v>470</v>
      </c>
      <c s="24" t="s">
        <v>556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63.75">
      <c r="A23" s="28" t="s">
        <v>40</v>
      </c>
      <c r="E23" s="29" t="s">
        <v>557</v>
      </c>
    </row>
    <row r="24" spans="1:5" ht="12.75">
      <c r="A24" s="30" t="s">
        <v>42</v>
      </c>
      <c r="E24" s="31" t="s">
        <v>558</v>
      </c>
    </row>
    <row r="25" spans="1:5" ht="25.5">
      <c r="A25" t="s">
        <v>43</v>
      </c>
      <c r="E25" s="29" t="s">
        <v>559</v>
      </c>
    </row>
    <row r="26" spans="1:16" ht="25.5">
      <c r="A26" s="19" t="s">
        <v>35</v>
      </c>
      <c s="23" t="s">
        <v>25</v>
      </c>
      <c s="23" t="s">
        <v>560</v>
      </c>
      <c s="19" t="s">
        <v>470</v>
      </c>
      <c s="24" t="s">
        <v>561</v>
      </c>
      <c s="25" t="s">
        <v>70</v>
      </c>
      <c s="26">
        <v>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549</v>
      </c>
    </row>
    <row r="28" spans="1:5" ht="12.75">
      <c r="A28" s="30" t="s">
        <v>42</v>
      </c>
      <c r="E28" s="31" t="s">
        <v>562</v>
      </c>
    </row>
    <row r="29" spans="1:5" ht="63.75">
      <c r="A29" t="s">
        <v>43</v>
      </c>
      <c r="E29" s="29" t="s">
        <v>551</v>
      </c>
    </row>
    <row r="30" spans="1:16" ht="12.75">
      <c r="A30" s="19" t="s">
        <v>35</v>
      </c>
      <c s="23" t="s">
        <v>27</v>
      </c>
      <c s="23" t="s">
        <v>563</v>
      </c>
      <c s="19" t="s">
        <v>470</v>
      </c>
      <c s="24" t="s">
        <v>564</v>
      </c>
      <c s="25" t="s">
        <v>70</v>
      </c>
      <c s="26">
        <v>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554</v>
      </c>
    </row>
    <row r="32" spans="1:5" ht="12.75">
      <c r="A32" s="30" t="s">
        <v>42</v>
      </c>
      <c r="E32" s="31" t="s">
        <v>562</v>
      </c>
    </row>
    <row r="33" spans="1:5" ht="25.5">
      <c r="A33" t="s">
        <v>43</v>
      </c>
      <c r="E33" s="29" t="s">
        <v>362</v>
      </c>
    </row>
    <row r="34" spans="1:16" ht="12.75">
      <c r="A34" s="19" t="s">
        <v>35</v>
      </c>
      <c s="23" t="s">
        <v>63</v>
      </c>
      <c s="23" t="s">
        <v>565</v>
      </c>
      <c s="19" t="s">
        <v>470</v>
      </c>
      <c s="24" t="s">
        <v>566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63.75">
      <c r="A35" s="28" t="s">
        <v>40</v>
      </c>
      <c r="E35" s="29" t="s">
        <v>557</v>
      </c>
    </row>
    <row r="36" spans="1:5" ht="12.75">
      <c r="A36" s="30" t="s">
        <v>42</v>
      </c>
      <c r="E36" s="31" t="s">
        <v>558</v>
      </c>
    </row>
    <row r="37" spans="1:5" ht="25.5">
      <c r="A37" t="s">
        <v>43</v>
      </c>
      <c r="E37" s="29" t="s">
        <v>559</v>
      </c>
    </row>
    <row r="38" spans="1:16" ht="12.75">
      <c r="A38" s="19" t="s">
        <v>35</v>
      </c>
      <c s="23" t="s">
        <v>67</v>
      </c>
      <c s="23" t="s">
        <v>567</v>
      </c>
      <c s="19" t="s">
        <v>470</v>
      </c>
      <c s="24" t="s">
        <v>568</v>
      </c>
      <c s="25" t="s">
        <v>70</v>
      </c>
      <c s="26">
        <v>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549</v>
      </c>
    </row>
    <row r="40" spans="1:5" ht="12.75">
      <c r="A40" s="30" t="s">
        <v>42</v>
      </c>
      <c r="E40" s="31" t="s">
        <v>569</v>
      </c>
    </row>
    <row r="41" spans="1:5" ht="76.5">
      <c r="A41" t="s">
        <v>43</v>
      </c>
      <c r="E41" s="29" t="s">
        <v>570</v>
      </c>
    </row>
    <row r="42" spans="1:16" ht="12.75">
      <c r="A42" s="19" t="s">
        <v>35</v>
      </c>
      <c s="23" t="s">
        <v>30</v>
      </c>
      <c s="23" t="s">
        <v>571</v>
      </c>
      <c s="19" t="s">
        <v>470</v>
      </c>
      <c s="24" t="s">
        <v>572</v>
      </c>
      <c s="25" t="s">
        <v>70</v>
      </c>
      <c s="26">
        <v>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554</v>
      </c>
    </row>
    <row r="44" spans="1:5" ht="12.75">
      <c r="A44" s="30" t="s">
        <v>42</v>
      </c>
      <c r="E44" s="31" t="s">
        <v>569</v>
      </c>
    </row>
    <row r="45" spans="1:5" ht="25.5">
      <c r="A45" t="s">
        <v>43</v>
      </c>
      <c r="E45" s="29" t="s">
        <v>573</v>
      </c>
    </row>
    <row r="46" spans="1:16" ht="12.75">
      <c r="A46" s="19" t="s">
        <v>35</v>
      </c>
      <c s="23" t="s">
        <v>32</v>
      </c>
      <c s="23" t="s">
        <v>574</v>
      </c>
      <c s="19" t="s">
        <v>37</v>
      </c>
      <c s="24" t="s">
        <v>575</v>
      </c>
      <c s="25" t="s">
        <v>39</v>
      </c>
      <c s="26">
        <v>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63.75">
      <c r="A47" s="28" t="s">
        <v>40</v>
      </c>
      <c r="E47" s="29" t="s">
        <v>557</v>
      </c>
    </row>
    <row r="48" spans="1:5" ht="12.75">
      <c r="A48" s="30" t="s">
        <v>42</v>
      </c>
      <c r="E48" s="31" t="s">
        <v>37</v>
      </c>
    </row>
    <row r="49" spans="1:5" ht="25.5">
      <c r="A49" t="s">
        <v>43</v>
      </c>
      <c r="E49" s="29" t="s">
        <v>576</v>
      </c>
    </row>
    <row r="50" spans="1:16" ht="12.75">
      <c r="A50" s="19" t="s">
        <v>35</v>
      </c>
      <c s="23" t="s">
        <v>116</v>
      </c>
      <c s="23" t="s">
        <v>577</v>
      </c>
      <c s="19" t="s">
        <v>470</v>
      </c>
      <c s="24" t="s">
        <v>578</v>
      </c>
      <c s="25" t="s">
        <v>70</v>
      </c>
      <c s="26">
        <v>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549</v>
      </c>
    </row>
    <row r="52" spans="1:5" ht="12.75">
      <c r="A52" s="30" t="s">
        <v>42</v>
      </c>
      <c r="E52" s="31" t="s">
        <v>569</v>
      </c>
    </row>
    <row r="53" spans="1:5" ht="63.75">
      <c r="A53" t="s">
        <v>43</v>
      </c>
      <c r="E53" s="29" t="s">
        <v>579</v>
      </c>
    </row>
    <row r="54" spans="1:16" ht="12.75">
      <c r="A54" s="19" t="s">
        <v>35</v>
      </c>
      <c s="23" t="s">
        <v>122</v>
      </c>
      <c s="23" t="s">
        <v>580</v>
      </c>
      <c s="19" t="s">
        <v>470</v>
      </c>
      <c s="24" t="s">
        <v>581</v>
      </c>
      <c s="25" t="s">
        <v>70</v>
      </c>
      <c s="26">
        <v>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554</v>
      </c>
    </row>
    <row r="56" spans="1:5" ht="12.75">
      <c r="A56" s="30" t="s">
        <v>42</v>
      </c>
      <c r="E56" s="31" t="s">
        <v>569</v>
      </c>
    </row>
    <row r="57" spans="1:5" ht="25.5">
      <c r="A57" t="s">
        <v>43</v>
      </c>
      <c r="E57" s="29" t="s">
        <v>573</v>
      </c>
    </row>
    <row r="58" spans="1:16" ht="12.75">
      <c r="A58" s="19" t="s">
        <v>35</v>
      </c>
      <c s="23" t="s">
        <v>128</v>
      </c>
      <c s="23" t="s">
        <v>582</v>
      </c>
      <c s="19" t="s">
        <v>470</v>
      </c>
      <c s="24" t="s">
        <v>583</v>
      </c>
      <c s="25" t="s">
        <v>39</v>
      </c>
      <c s="26">
        <v>1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63.75">
      <c r="A59" s="28" t="s">
        <v>40</v>
      </c>
      <c r="E59" s="29" t="s">
        <v>557</v>
      </c>
    </row>
    <row r="60" spans="1:5" ht="12.75">
      <c r="A60" s="30" t="s">
        <v>42</v>
      </c>
      <c r="E60" s="31" t="s">
        <v>37</v>
      </c>
    </row>
    <row r="61" spans="1:5" ht="25.5">
      <c r="A61" t="s">
        <v>43</v>
      </c>
      <c r="E61" s="29" t="s">
        <v>576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